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S:\Health System Improvement\MHSU + LTC Dept\Low Carbon, High Quality Care\LCHQ Care Collaborative 2024\2. Content Development &amp; Delivery\3. Report &amp; Worksheet Templates\Data Tracking Templates\"/>
    </mc:Choice>
  </mc:AlternateContent>
  <xr:revisionPtr revIDLastSave="0" documentId="13_ncr:1_{FEBBE1A7-73F3-40EE-BE6C-F7ED1BF5A5AF}" xr6:coauthVersionLast="47" xr6:coauthVersionMax="47" xr10:uidLastSave="{00000000-0000-0000-0000-000000000000}"/>
  <bookViews>
    <workbookView xWindow="-28920" yWindow="-120" windowWidth="29040" windowHeight="15840" tabRatio="858" firstSheet="1" activeTab="1" xr2:uid="{96CE5CA9-4448-4455-9968-3F0604E5CD8B}"/>
  </bookViews>
  <sheets>
    <sheet name="Cover" sheetId="5" r:id="rId1"/>
    <sheet name="Low-Carbon Inhalers" sheetId="2" r:id="rId2"/>
    <sheet name="Duplicate Inhalers" sheetId="11" r:id="rId3"/>
    <sheet name="Lost Inhalers on Transfer" sheetId="12" r:id="rId4"/>
    <sheet name="Appropriate Prescribing" sheetId="13" r:id="rId5"/>
    <sheet name="Controlled Asthma" sheetId="14" r:id="rId6"/>
    <sheet name="Patient Technique" sheetId="15" r:id="rId7"/>
    <sheet name="ED Visits" sheetId="17" r:id="rId8"/>
    <sheet name="Patient Experience" sheetId="18" r:id="rId9"/>
    <sheet name="HCP Experience" sheetId="19" r:id="rId10"/>
    <sheet name="HCP Awareness" sheetId="21" r:id="rId11"/>
    <sheet name="Inhaler Emissions (1-5)" sheetId="6" r:id="rId12"/>
    <sheet name="References" sheetId="20" r:id="rId13"/>
    <sheet name="Brand Names" sheetId="7" state="hidden"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2" l="1"/>
  <c r="E8" i="21"/>
  <c r="E17" i="21"/>
  <c r="E16" i="21"/>
  <c r="E15" i="21"/>
  <c r="E14" i="21"/>
  <c r="E13" i="21"/>
  <c r="E12" i="21"/>
  <c r="E11" i="21"/>
  <c r="E10" i="21"/>
  <c r="E9" i="21"/>
  <c r="E29" i="12" l="1"/>
  <c r="E30" i="12"/>
  <c r="E31" i="12"/>
  <c r="E32" i="12"/>
  <c r="E33" i="12"/>
  <c r="E34" i="12"/>
  <c r="E35" i="12"/>
  <c r="E36" i="12"/>
  <c r="E37" i="12"/>
  <c r="E38" i="12"/>
  <c r="E39" i="12"/>
  <c r="E40" i="12"/>
  <c r="E41" i="12"/>
  <c r="E42" i="12"/>
  <c r="E43" i="12"/>
  <c r="E28" i="11"/>
  <c r="E29" i="11"/>
  <c r="E30" i="11"/>
  <c r="E31" i="11"/>
  <c r="E32" i="11"/>
  <c r="E33" i="11"/>
  <c r="E34" i="11"/>
  <c r="E35" i="11"/>
  <c r="E36" i="11"/>
  <c r="E37" i="11"/>
  <c r="E38" i="11"/>
  <c r="E39" i="11"/>
  <c r="E40" i="11"/>
  <c r="E41" i="11"/>
  <c r="E42" i="11"/>
  <c r="E9" i="19"/>
  <c r="E10" i="19"/>
  <c r="E11" i="19"/>
  <c r="E12" i="19"/>
  <c r="E13" i="19"/>
  <c r="E14" i="19"/>
  <c r="E15" i="19"/>
  <c r="E16" i="19"/>
  <c r="E17" i="19"/>
  <c r="E8" i="19"/>
  <c r="E9" i="18"/>
  <c r="E10" i="18"/>
  <c r="E11" i="18"/>
  <c r="E12" i="18"/>
  <c r="E13" i="18"/>
  <c r="E14" i="18"/>
  <c r="E15" i="18"/>
  <c r="E16" i="18"/>
  <c r="E17" i="18"/>
  <c r="E8" i="18"/>
  <c r="D11" i="17"/>
  <c r="D12" i="17"/>
  <c r="D13" i="17"/>
  <c r="D14" i="17"/>
  <c r="D15" i="17"/>
  <c r="D16" i="17"/>
  <c r="D17" i="17"/>
  <c r="D18" i="17"/>
  <c r="D19" i="17"/>
  <c r="D10" i="17"/>
  <c r="D10" i="14"/>
  <c r="E11" i="17"/>
  <c r="E12" i="17"/>
  <c r="E13" i="17"/>
  <c r="E14" i="17"/>
  <c r="E15" i="17"/>
  <c r="E16" i="17"/>
  <c r="E17" i="17"/>
  <c r="E18" i="17"/>
  <c r="E19" i="17"/>
  <c r="E10" i="17"/>
  <c r="E9" i="15"/>
  <c r="E10" i="15"/>
  <c r="E11" i="15"/>
  <c r="E12" i="15"/>
  <c r="E13" i="15"/>
  <c r="E14" i="15"/>
  <c r="E15" i="15"/>
  <c r="E16" i="15"/>
  <c r="E17" i="15"/>
  <c r="E8" i="15"/>
  <c r="E11" i="14"/>
  <c r="E12" i="14"/>
  <c r="E13" i="14"/>
  <c r="E14" i="14"/>
  <c r="E15" i="14"/>
  <c r="E16" i="14"/>
  <c r="E17" i="14"/>
  <c r="E18" i="14"/>
  <c r="E19" i="14"/>
  <c r="E10" i="14"/>
  <c r="D11" i="14"/>
  <c r="D12" i="14"/>
  <c r="D13" i="14"/>
  <c r="D14" i="14"/>
  <c r="D15" i="14"/>
  <c r="D16" i="14"/>
  <c r="D17" i="14"/>
  <c r="D18" i="14"/>
  <c r="D19" i="14"/>
  <c r="D10" i="13"/>
  <c r="D11" i="13"/>
  <c r="D12" i="13"/>
  <c r="D13" i="13"/>
  <c r="D14" i="13"/>
  <c r="D15" i="13"/>
  <c r="D16" i="13"/>
  <c r="D17" i="13"/>
  <c r="D18" i="13"/>
  <c r="D19" i="13"/>
  <c r="D10" i="12"/>
  <c r="E11" i="13"/>
  <c r="E12" i="13"/>
  <c r="E13" i="13"/>
  <c r="E14" i="13"/>
  <c r="E15" i="13"/>
  <c r="E16" i="13"/>
  <c r="E17" i="13"/>
  <c r="E18" i="13"/>
  <c r="E19" i="13"/>
  <c r="E10" i="13"/>
  <c r="F29" i="12"/>
  <c r="F30" i="12"/>
  <c r="F31" i="12"/>
  <c r="F32" i="12"/>
  <c r="F33" i="12"/>
  <c r="F34" i="12"/>
  <c r="F35" i="12"/>
  <c r="F36" i="12"/>
  <c r="F37" i="12"/>
  <c r="F38" i="12"/>
  <c r="F39" i="12"/>
  <c r="F40" i="12"/>
  <c r="F41" i="12"/>
  <c r="F42" i="12"/>
  <c r="F43" i="12"/>
  <c r="F28" i="12"/>
  <c r="D11" i="12"/>
  <c r="D12" i="12"/>
  <c r="D13" i="12"/>
  <c r="D14" i="12"/>
  <c r="D15" i="12"/>
  <c r="D16" i="12"/>
  <c r="D17" i="12"/>
  <c r="D18" i="12"/>
  <c r="D19" i="12"/>
  <c r="E11" i="12"/>
  <c r="E12" i="12"/>
  <c r="E13" i="12"/>
  <c r="E14" i="12"/>
  <c r="E15" i="12"/>
  <c r="E16" i="12"/>
  <c r="E17" i="12"/>
  <c r="E18" i="12"/>
  <c r="E19" i="12"/>
  <c r="E10" i="12"/>
  <c r="D11" i="11"/>
  <c r="D12" i="11"/>
  <c r="D13" i="11"/>
  <c r="D14" i="11"/>
  <c r="D15" i="11"/>
  <c r="D16" i="11"/>
  <c r="D17" i="11"/>
  <c r="D18" i="11"/>
  <c r="D19" i="11"/>
  <c r="E11" i="2"/>
  <c r="E12" i="2"/>
  <c r="E13" i="2"/>
  <c r="E14" i="2"/>
  <c r="E15" i="2"/>
  <c r="E16" i="2"/>
  <c r="E17" i="2"/>
  <c r="E18" i="2"/>
  <c r="E19" i="2"/>
  <c r="E10" i="2"/>
  <c r="E11" i="11"/>
  <c r="E12" i="11"/>
  <c r="E13" i="11"/>
  <c r="E14" i="11"/>
  <c r="E15" i="11"/>
  <c r="E16" i="11"/>
  <c r="E17" i="11"/>
  <c r="E18" i="11"/>
  <c r="E19" i="11"/>
  <c r="E10" i="11"/>
  <c r="F32" i="11"/>
  <c r="F33" i="11"/>
  <c r="F34" i="11"/>
  <c r="F35" i="11"/>
  <c r="F36" i="11"/>
  <c r="F37" i="11"/>
  <c r="F38" i="11"/>
  <c r="F39" i="11"/>
  <c r="F40" i="11"/>
  <c r="F41" i="11"/>
  <c r="F42" i="11"/>
  <c r="F28" i="11"/>
  <c r="F29" i="11"/>
  <c r="F30" i="11"/>
  <c r="F31" i="11"/>
  <c r="F27" i="11"/>
  <c r="J37" i="12"/>
  <c r="J36" i="12"/>
  <c r="J35" i="12"/>
  <c r="J34" i="12"/>
  <c r="J33" i="12"/>
  <c r="J32" i="12"/>
  <c r="J31" i="12"/>
  <c r="J30" i="12"/>
  <c r="J29" i="12"/>
  <c r="J28" i="12"/>
  <c r="E28" i="12"/>
  <c r="E27" i="11"/>
  <c r="J30" i="11" s="1"/>
  <c r="G28" i="2"/>
  <c r="J36" i="11"/>
  <c r="J35" i="11"/>
  <c r="J34" i="11"/>
  <c r="J33" i="11"/>
  <c r="J32" i="11"/>
  <c r="J31" i="11"/>
  <c r="J29" i="11"/>
  <c r="J28" i="11"/>
  <c r="J27" i="11" l="1"/>
  <c r="I30" i="2" l="1"/>
  <c r="I31" i="2"/>
  <c r="I32" i="2"/>
  <c r="I33" i="2"/>
  <c r="I34" i="2"/>
  <c r="I35" i="2"/>
  <c r="I36" i="2"/>
  <c r="I37" i="2"/>
  <c r="G29" i="2"/>
  <c r="I29" i="2" s="1"/>
  <c r="G30" i="2"/>
  <c r="G31" i="2"/>
  <c r="G32" i="2"/>
  <c r="G33" i="2"/>
  <c r="G34" i="2"/>
  <c r="G35" i="2"/>
  <c r="G36" i="2"/>
  <c r="G37" i="2"/>
  <c r="I28" i="2"/>
  <c r="D29" i="2"/>
  <c r="D28" i="2"/>
  <c r="L29" i="2"/>
  <c r="F29" i="2"/>
  <c r="F30" i="2"/>
  <c r="F31" i="2"/>
  <c r="F32" i="2"/>
  <c r="F33" i="2"/>
  <c r="F34" i="2"/>
  <c r="F35" i="2"/>
  <c r="F36" i="2"/>
  <c r="F37" i="2"/>
  <c r="F28" i="2"/>
  <c r="E28" i="2"/>
  <c r="E30" i="2"/>
  <c r="E31" i="2"/>
  <c r="E32" i="2"/>
  <c r="E33" i="2"/>
  <c r="E34" i="2"/>
  <c r="E35" i="2"/>
  <c r="E36" i="2"/>
  <c r="E37" i="2"/>
  <c r="D30" i="2"/>
  <c r="D31" i="2"/>
  <c r="D32" i="2"/>
  <c r="D33" i="2"/>
  <c r="D34" i="2"/>
  <c r="D35" i="2"/>
  <c r="D36" i="2"/>
  <c r="D37" i="2"/>
  <c r="L28" i="2" l="1"/>
  <c r="L31" i="2"/>
  <c r="L30" i="2"/>
</calcChain>
</file>

<file path=xl/sharedStrings.xml><?xml version="1.0" encoding="utf-8"?>
<sst xmlns="http://schemas.openxmlformats.org/spreadsheetml/2006/main" count="605" uniqueCount="207">
  <si>
    <t xml:space="preserve">Instructions: </t>
  </si>
  <si>
    <t>Team Lead Name:</t>
  </si>
  <si>
    <t>Month/Year</t>
  </si>
  <si>
    <t xml:space="preserve">Clinic/Team Name: </t>
  </si>
  <si>
    <r>
      <t xml:space="preserve">Sample Size: 
</t>
    </r>
    <r>
      <rPr>
        <sz val="12"/>
        <color rgb="FF41683C"/>
        <rFont val="Calibri"/>
        <family val="2"/>
        <scheme val="minor"/>
      </rPr>
      <t>(if applicable)</t>
    </r>
  </si>
  <si>
    <t>Jan 2024</t>
  </si>
  <si>
    <t>Feb 2024</t>
  </si>
  <si>
    <t>Mar 2024</t>
  </si>
  <si>
    <t>Apr 2024</t>
  </si>
  <si>
    <t>May 2024</t>
  </si>
  <si>
    <t>Jun 2024</t>
  </si>
  <si>
    <t>Jul 2024</t>
  </si>
  <si>
    <t>Aug 2024</t>
  </si>
  <si>
    <t>Sep 2024</t>
  </si>
  <si>
    <t>Oct 2024</t>
  </si>
  <si>
    <t>Category</t>
  </si>
  <si>
    <t>Type</t>
  </si>
  <si>
    <t>Brand Name</t>
  </si>
  <si>
    <t>Dose (mcg)</t>
  </si>
  <si>
    <t>Salbutamol</t>
  </si>
  <si>
    <t>DPI</t>
  </si>
  <si>
    <t>Ventolin Diskus</t>
  </si>
  <si>
    <t>MDI</t>
  </si>
  <si>
    <t>Terbutaline</t>
  </si>
  <si>
    <t>Bricanyl Turbuhaler</t>
  </si>
  <si>
    <t>SAMA</t>
  </si>
  <si>
    <t>Ipratropium</t>
  </si>
  <si>
    <t>Atrovent</t>
  </si>
  <si>
    <t>Salbutamol + Ipratropium</t>
  </si>
  <si>
    <t>SMI</t>
  </si>
  <si>
    <t>Combivent Respimat</t>
  </si>
  <si>
    <t>100/20</t>
  </si>
  <si>
    <t>Budesonide</t>
  </si>
  <si>
    <t>Pulmicort Turbuhaler</t>
  </si>
  <si>
    <t>Fluticasone</t>
  </si>
  <si>
    <t>Flovent Diskus</t>
  </si>
  <si>
    <t>Aermony Respiclick</t>
  </si>
  <si>
    <t>Arnuity Ellipta</t>
  </si>
  <si>
    <t>Ciclesonide</t>
  </si>
  <si>
    <t>Alvesco HFA</t>
  </si>
  <si>
    <t>Mometasone</t>
  </si>
  <si>
    <t>Asmanex Twisthaler</t>
  </si>
  <si>
    <t>Beclomethasone</t>
  </si>
  <si>
    <t>QVAR HFA</t>
  </si>
  <si>
    <t>LABA</t>
  </si>
  <si>
    <t>Indacaterol</t>
  </si>
  <si>
    <t>Onbrez Breezhaler</t>
  </si>
  <si>
    <t>Formoterol</t>
  </si>
  <si>
    <t>Salmeterol</t>
  </si>
  <si>
    <t>Serevent Diskus</t>
  </si>
  <si>
    <t>LAMA</t>
  </si>
  <si>
    <t>Glycopyrronium Bromide</t>
  </si>
  <si>
    <t>Seebri Breezhaler</t>
  </si>
  <si>
    <t>Tiotropium Bromide</t>
  </si>
  <si>
    <t>Spiriva Respimat</t>
  </si>
  <si>
    <t>Spiriva Handihaler</t>
  </si>
  <si>
    <t>Aclidinium Bromide</t>
  </si>
  <si>
    <t>Tudorza Genuair</t>
  </si>
  <si>
    <t>Umeclidinium Bromide</t>
  </si>
  <si>
    <t>Incruse Ellipta</t>
  </si>
  <si>
    <t>Umeclidinium Bromide + Vilanterol Trifenatate</t>
  </si>
  <si>
    <t>Anoro Ellipta</t>
  </si>
  <si>
    <t xml:space="preserve">62.5/25 </t>
  </si>
  <si>
    <t>Ultibro Breezhaler</t>
  </si>
  <si>
    <t>50/110</t>
  </si>
  <si>
    <t>Aclidinium Bromide + Formoterol Fumarate</t>
  </si>
  <si>
    <t>Duaklir Genuair</t>
  </si>
  <si>
    <t>400/12</t>
  </si>
  <si>
    <t>Tiotropium + Olodaterol</t>
  </si>
  <si>
    <t>Inspiolto Respimat</t>
  </si>
  <si>
    <t>2.5/2.5</t>
  </si>
  <si>
    <t>Fluticasone Propionate + Salmeterol</t>
  </si>
  <si>
    <t>Advair</t>
  </si>
  <si>
    <t>Wixela Inhub</t>
  </si>
  <si>
    <t>Fluticasone Furoate + Vilanterol</t>
  </si>
  <si>
    <t>Breo Ellipta</t>
  </si>
  <si>
    <t>Budesonide + Formoterol Fumurate</t>
  </si>
  <si>
    <t>Symbicort Turbuhaler</t>
  </si>
  <si>
    <t>100/6</t>
  </si>
  <si>
    <t>Mometasone + Formoterol Fumurate</t>
  </si>
  <si>
    <t>Zenhale</t>
  </si>
  <si>
    <t>Mometasone + Indacterol</t>
  </si>
  <si>
    <t>Atectura Breezhaler</t>
  </si>
  <si>
    <t xml:space="preserve">Fluticasone Furoate + Umeclidinium + Vilanterol </t>
  </si>
  <si>
    <t>Trelegy Ellipta</t>
  </si>
  <si>
    <t>Budesonide + Glycopyrronium + Formoterol Fumarate</t>
  </si>
  <si>
    <t>Breztri Aerosphere</t>
  </si>
  <si>
    <t>182/8.2/5.8</t>
  </si>
  <si>
    <t>Mometasone + Glycopyrronium + Indacaterol</t>
  </si>
  <si>
    <t>Enerzair Breezhaler</t>
  </si>
  <si>
    <t>160/50/150</t>
  </si>
  <si>
    <t>Low</t>
  </si>
  <si>
    <t>High</t>
  </si>
  <si>
    <t xml:space="preserve">% </t>
  </si>
  <si>
    <t>0.5 mg</t>
  </si>
  <si>
    <t>Moderate</t>
  </si>
  <si>
    <t>Very High</t>
  </si>
  <si>
    <t>Inhaler Categorization</t>
  </si>
  <si>
    <t>Emissions Category</t>
  </si>
  <si>
    <t>SABA</t>
  </si>
  <si>
    <t>Ventolin</t>
  </si>
  <si>
    <t>APO-Salbutamol</t>
  </si>
  <si>
    <t>Sanis-Salbutamol</t>
  </si>
  <si>
    <t>Teva-salbutamol</t>
  </si>
  <si>
    <t>Airomir</t>
  </si>
  <si>
    <t>ICS</t>
  </si>
  <si>
    <t>Flovent</t>
  </si>
  <si>
    <t>PMS-Fluticasone</t>
  </si>
  <si>
    <t>APO-Fluticasone</t>
  </si>
  <si>
    <t>LABA / LAMA</t>
  </si>
  <si>
    <t>Glycopyrronium Bromide + Indacaterol</t>
  </si>
  <si>
    <t>ICS / LABA</t>
  </si>
  <si>
    <t xml:space="preserve">Advair Diskus </t>
  </si>
  <si>
    <t>PMS-Fluticasone/ Salmeterol Diskus</t>
  </si>
  <si>
    <t>Active Ingredient(s)</t>
  </si>
  <si>
    <t>ICS / LAMA / LABA</t>
  </si>
  <si>
    <t>SABA / SAMA</t>
  </si>
  <si>
    <t>SABA_SAMA</t>
  </si>
  <si>
    <t>LABA_LAMA</t>
  </si>
  <si>
    <t>ICS_LABA</t>
  </si>
  <si>
    <t>ICS_LAMA_LABA</t>
  </si>
  <si>
    <t>Totals</t>
  </si>
  <si>
    <t># Prescribed or Dispensed</t>
  </si>
  <si>
    <t>All</t>
  </si>
  <si>
    <t>Blank</t>
  </si>
  <si>
    <t xml:space="preserve"># of patients with asthma or COPD </t>
  </si>
  <si>
    <t># of inhalers dispensed in the frist 24 hours on the ward</t>
  </si>
  <si>
    <t># of patients transferred to the ward who have been dispensed at least one inhaler</t>
  </si>
  <si>
    <t># of patients prescribed an inhaler that have a diagnosis of asthma or COPD</t>
  </si>
  <si>
    <t># of patients prescribed an inhaler</t>
  </si>
  <si>
    <t># of patients prescribed 3+ inhalers in the past year</t>
  </si>
  <si>
    <t># of patients with an active inhaler prescription</t>
  </si>
  <si>
    <r>
      <rPr>
        <b/>
        <sz val="11"/>
        <color rgb="FF5287A3"/>
        <rFont val="Calibri"/>
        <family val="2"/>
        <scheme val="minor"/>
      </rPr>
      <t xml:space="preserve">Operational Definition: </t>
    </r>
    <r>
      <rPr>
        <sz val="11"/>
        <rFont val="Calibri"/>
        <family val="2"/>
        <scheme val="minor"/>
      </rPr>
      <t xml:space="preserve">The percentage of patients who are able to demonstrate good inhaler technique.
</t>
    </r>
  </si>
  <si>
    <t># of patients who demonstrate good technique</t>
  </si>
  <si>
    <t># of patients who have technique assessed</t>
  </si>
  <si>
    <t># of ED visits for asthma and COPD exacerbations</t>
  </si>
  <si>
    <r>
      <rPr>
        <b/>
        <sz val="11"/>
        <color rgb="FF5287A3"/>
        <rFont val="Calibri"/>
        <family val="2"/>
        <scheme val="minor"/>
      </rPr>
      <t xml:space="preserve">Operational Definition: </t>
    </r>
    <r>
      <rPr>
        <sz val="11"/>
        <rFont val="Calibri"/>
        <family val="2"/>
        <scheme val="minor"/>
      </rPr>
      <t xml:space="preserve">The percentage of patients that indicate they experienced a high level of care.
</t>
    </r>
  </si>
  <si>
    <t># of patients who report a 9 or 10 with their overall experience</t>
  </si>
  <si>
    <t># of patients surveyed</t>
  </si>
  <si>
    <r>
      <rPr>
        <b/>
        <sz val="11"/>
        <color rgb="FF5287A3"/>
        <rFont val="Calibri"/>
        <family val="2"/>
        <scheme val="minor"/>
      </rPr>
      <t xml:space="preserve">Operational Definition: </t>
    </r>
    <r>
      <rPr>
        <sz val="11"/>
        <rFont val="Calibri"/>
        <family val="2"/>
        <scheme val="minor"/>
      </rPr>
      <t xml:space="preserve">The percentage of providers and/or staff in your setting that are satisfied with the level of care they are able to provide.
</t>
    </r>
  </si>
  <si>
    <t># of providers or staff surveyed</t>
  </si>
  <si>
    <t># of providers or staff that indicate positive perceptions of care</t>
  </si>
  <si>
    <t>Emissions per inhaler</t>
  </si>
  <si>
    <t>Total Carbon Emissions</t>
  </si>
  <si>
    <t>Notes</t>
  </si>
  <si>
    <t>50 or 100</t>
  </si>
  <si>
    <t>100 or 200</t>
  </si>
  <si>
    <t>50, 125 or 250</t>
  </si>
  <si>
    <t>100, 250 or 500</t>
  </si>
  <si>
    <t>55, 113 or 232</t>
  </si>
  <si>
    <t>100/25 or 200/25</t>
  </si>
  <si>
    <t>125/25 or 250/25</t>
  </si>
  <si>
    <t>100/50, 200/50, or 500/50</t>
  </si>
  <si>
    <t>100/50, 250/50, or 500/50</t>
  </si>
  <si>
    <t>100/5 or 200/5</t>
  </si>
  <si>
    <t>80/150, 160/150, or 320/150</t>
  </si>
  <si>
    <t>100/62.5/25 or 200/62.5/25</t>
  </si>
  <si>
    <t xml:space="preserve">This table will help your team estimate the carbon emissions from duplicate inhalers each month. Enter the quantity of each type of inhaler and the carbon emissions will be automatically updated based on the data in the "inhaler emissions reference" tab. </t>
  </si>
  <si>
    <t># of Duplicate Inhalers</t>
  </si>
  <si>
    <t>Inhaler Brand</t>
  </si>
  <si>
    <t>Carbon Emissions from 1 Inhaler</t>
  </si>
  <si>
    <t>Total Carbon Emissions from Inhaler</t>
  </si>
  <si>
    <t># of Lost Inhalers</t>
  </si>
  <si>
    <t># of duplicate reliever inhalers dispensed</t>
  </si>
  <si>
    <t>BC inhalers [Internet]. Vancouver: Fraser Health Planetary Health Steering Committee; 2023 [cited 2023 December 21]. Available from: http://bcinhalers.ca</t>
  </si>
  <si>
    <t>WIlkinson AJK, Braggins R, Steinbach I, Smith J. Costs of switching to low global warming potential inhalers. An economic and carbon footprint analysis of NHS prescription data in England. BMJ Open [Internet]. 2019 Oct [cited 2023 Dec 22];9(10): e028763. Available from: https://pubmed.ncbi.nlm.nih.gov/31662306/</t>
  </si>
  <si>
    <t>Stoynova V, Liang K, Chang B. Detailed inhaler comparison chart [Internet]. [Place unknown]: CASCADES;[date unknown]. [Cited 2023 December 22]. Available from: https://view.publitas.com/5231e51e-4654-42c2-accd-b722e21f3093/detailed-inhaler-comparison-chart-preview/page/1?_gl=1*od3l5p*_ga*Nzk0OTY2NjM4LjE3MDIwNzUxMTE.*_ga_TRM5NF4JFC*MTcwMzI4OTA5NC4xMS4xLjE3MDMyODkwOTguMC4wLjA.</t>
  </si>
  <si>
    <t>Janson C, Henderson R, Löfdahl M, Hedberg M, Sharma R, Wilkinson AJ. Carbon footprint impact of the choice of inhaler for asthma and COPD. Thorax [Internet]. 2020 [cited 2024 Jan 8];75: 82-84. Available from: https://pubmed.ncbi.nlm.nih.gov/31699805/</t>
  </si>
  <si>
    <t>Inhaler carbon footprint [Internet]. [Place unknown]: PrescQIPP. Bulletin 295: 2022 [cited 2023 December 22]. Available from: https://www.prescqipp.info/our-resources/bulletins/bulletin-295-inhaler-carbon-footprint/</t>
  </si>
  <si>
    <t># of inhalers prescribed or dispensed</t>
  </si>
  <si>
    <t># of low-carbon inhalers prescribed or dispensed</t>
  </si>
  <si>
    <r>
      <rPr>
        <b/>
        <sz val="11"/>
        <color rgb="FF5287A3"/>
        <rFont val="Calibri"/>
        <family val="2"/>
        <scheme val="minor"/>
      </rPr>
      <t xml:space="preserve">Operational Definition: </t>
    </r>
    <r>
      <rPr>
        <sz val="11"/>
        <rFont val="Calibri"/>
        <family val="2"/>
        <scheme val="minor"/>
      </rPr>
      <t xml:space="preserve">The percentage of emergency department visits from asthma and COPD exacerbations.
</t>
    </r>
    <r>
      <rPr>
        <sz val="11"/>
        <color theme="1"/>
        <rFont val="Calibri"/>
        <family val="2"/>
        <scheme val="minor"/>
      </rPr>
      <t xml:space="preserve">If you are reviewing a proportion (set number each month) of the ED visits each month, add that number to the </t>
    </r>
    <r>
      <rPr>
        <b/>
        <sz val="11"/>
        <color theme="1"/>
        <rFont val="Calibri"/>
        <family val="2"/>
        <scheme val="minor"/>
      </rPr>
      <t>Sample Size Box.</t>
    </r>
  </si>
  <si>
    <r>
      <rPr>
        <b/>
        <sz val="11"/>
        <color rgb="FF5287A3"/>
        <rFont val="Calibri"/>
        <family val="2"/>
        <scheme val="minor"/>
      </rPr>
      <t xml:space="preserve">Operational Definition: </t>
    </r>
    <r>
      <rPr>
        <sz val="11"/>
        <rFont val="Calibri"/>
        <family val="2"/>
        <scheme val="minor"/>
      </rPr>
      <t xml:space="preserve">The percentage of patients with asthma that have been prescribed 3 or more reliever inhalers in the past year.
</t>
    </r>
    <r>
      <rPr>
        <sz val="11"/>
        <color theme="1"/>
        <rFont val="Calibri"/>
        <family val="2"/>
        <scheme val="minor"/>
      </rPr>
      <t>If you are reviewing a proportion (set number each month) of the patients with an active inhaler prescription each month, add that number to the</t>
    </r>
    <r>
      <rPr>
        <b/>
        <sz val="11"/>
        <color theme="1"/>
        <rFont val="Calibri"/>
        <family val="2"/>
        <scheme val="minor"/>
      </rPr>
      <t xml:space="preserve"> Sample Size Box.</t>
    </r>
  </si>
  <si>
    <r>
      <rPr>
        <b/>
        <sz val="11"/>
        <color rgb="FF5287A3"/>
        <rFont val="Calibri"/>
        <family val="2"/>
        <scheme val="minor"/>
      </rPr>
      <t xml:space="preserve">Operational Definition: </t>
    </r>
    <r>
      <rPr>
        <sz val="11"/>
        <rFont val="Calibri"/>
        <family val="2"/>
        <scheme val="minor"/>
      </rPr>
      <t xml:space="preserve">The percentage of patients prescribed an inhaler who have an objective diagnosis of asthma or COPD
</t>
    </r>
    <r>
      <rPr>
        <sz val="11"/>
        <color theme="1"/>
        <rFont val="Calibri"/>
        <family val="2"/>
        <scheme val="minor"/>
      </rPr>
      <t xml:space="preserve">If you are reviewing a proportion (set number each month) of the patients prescribed an inhaler each month, add that number to the </t>
    </r>
    <r>
      <rPr>
        <b/>
        <sz val="11"/>
        <color theme="1"/>
        <rFont val="Calibri"/>
        <family val="2"/>
        <scheme val="minor"/>
      </rPr>
      <t xml:space="preserve">Sample Size Box. </t>
    </r>
  </si>
  <si>
    <r>
      <rPr>
        <b/>
        <sz val="11"/>
        <color rgb="FF5287A3"/>
        <rFont val="Calibri"/>
        <family val="2"/>
        <scheme val="minor"/>
      </rPr>
      <t xml:space="preserve">Operational Definition: </t>
    </r>
    <r>
      <rPr>
        <sz val="11"/>
        <rFont val="Calibri"/>
        <family val="2"/>
        <scheme val="minor"/>
      </rPr>
      <t xml:space="preserve">A count of inhalers lost during transfer estimated by any inhalesr dispensed within the first 24 hours on the ward.
</t>
    </r>
    <r>
      <rPr>
        <sz val="11"/>
        <color theme="1"/>
        <rFont val="Calibri"/>
        <family val="2"/>
        <scheme val="minor"/>
      </rPr>
      <t xml:space="preserve">If you are reviewing a proportion (set number each month) of the transfered patients with asthma or COPD each month, add that number to the </t>
    </r>
    <r>
      <rPr>
        <b/>
        <sz val="11"/>
        <color theme="1"/>
        <rFont val="Calibri"/>
        <family val="2"/>
        <scheme val="minor"/>
      </rPr>
      <t>Sample Size Box.</t>
    </r>
  </si>
  <si>
    <r>
      <rPr>
        <b/>
        <sz val="11"/>
        <color rgb="FF5287A3"/>
        <rFont val="Calibri"/>
        <family val="2"/>
        <scheme val="minor"/>
      </rPr>
      <t xml:space="preserve">Operational Definition: </t>
    </r>
    <r>
      <rPr>
        <sz val="11"/>
        <rFont val="Calibri"/>
        <family val="2"/>
        <scheme val="minor"/>
      </rPr>
      <t xml:space="preserve">A count of duplicate reliever inhalers dispensed to the same person during one stay on the ward.
</t>
    </r>
    <r>
      <rPr>
        <sz val="11"/>
        <color theme="1"/>
        <rFont val="Calibri"/>
        <family val="2"/>
        <scheme val="minor"/>
      </rPr>
      <t xml:space="preserve">If you are reviewing a proportion (set number each month) of the the patients with asthma or COPD, add that number to the </t>
    </r>
    <r>
      <rPr>
        <b/>
        <sz val="11"/>
        <color theme="1"/>
        <rFont val="Calibri"/>
        <family val="2"/>
        <scheme val="minor"/>
      </rPr>
      <t>Sample Size Box.</t>
    </r>
  </si>
  <si>
    <r>
      <rPr>
        <b/>
        <sz val="11"/>
        <color rgb="FF5287A3"/>
        <rFont val="Calibri"/>
        <family val="2"/>
        <scheme val="minor"/>
      </rPr>
      <t xml:space="preserve">Operational Definition: </t>
    </r>
    <r>
      <rPr>
        <sz val="11"/>
        <rFont val="Calibri"/>
        <family val="2"/>
        <scheme val="minor"/>
      </rPr>
      <t xml:space="preserve">The percentage of inhalers prescribed or dispensed that are low-carbon. 
</t>
    </r>
    <r>
      <rPr>
        <sz val="11"/>
        <color theme="1"/>
        <rFont val="Calibri"/>
        <family val="2"/>
        <scheme val="minor"/>
      </rPr>
      <t xml:space="preserve">If you are reviewing a proportion (set number each month) of the inhalers prescribed/dispensed each month, add that number to the </t>
    </r>
    <r>
      <rPr>
        <b/>
        <sz val="11"/>
        <color theme="1"/>
        <rFont val="Calibri"/>
        <family val="2"/>
        <scheme val="minor"/>
      </rPr>
      <t>Sample Size Box.</t>
    </r>
  </si>
  <si>
    <t># of Low-Carbon Inhalers:</t>
  </si>
  <si>
    <t>Total # of Inhalers:</t>
  </si>
  <si>
    <t>% of inhalers that are Low Carbon:</t>
  </si>
  <si>
    <t># of ED visits for any reason</t>
  </si>
  <si>
    <t>Health Care Professional Awareness</t>
  </si>
  <si>
    <r>
      <rPr>
        <b/>
        <sz val="11"/>
        <color rgb="FF5287A3"/>
        <rFont val="Calibri"/>
        <family val="2"/>
        <scheme val="minor"/>
      </rPr>
      <t xml:space="preserve">Operational Definition: </t>
    </r>
    <r>
      <rPr>
        <sz val="11"/>
        <rFont val="Calibri"/>
        <family val="2"/>
        <scheme val="minor"/>
      </rPr>
      <t xml:space="preserve">The percentage of providers and/or staff in your setting that are aware of the significant environmental impact of inhalers. 
</t>
    </r>
  </si>
  <si>
    <r>
      <rPr>
        <b/>
        <sz val="11"/>
        <color theme="1"/>
        <rFont val="Calibri"/>
        <family val="2"/>
        <scheme val="minor"/>
      </rPr>
      <t>Version</t>
    </r>
    <r>
      <rPr>
        <sz val="11"/>
        <color theme="1"/>
        <rFont val="Calibri"/>
        <family val="2"/>
        <scheme val="minor"/>
      </rPr>
      <t>: June 24, 2024</t>
    </r>
  </si>
  <si>
    <r>
      <t>Total Monthly Carbon Emissions 
(g CO</t>
    </r>
    <r>
      <rPr>
        <b/>
        <vertAlign val="subscript"/>
        <sz val="12"/>
        <color rgb="FF5287A3"/>
        <rFont val="Calibri"/>
        <family val="2"/>
        <scheme val="minor"/>
      </rPr>
      <t>2</t>
    </r>
    <r>
      <rPr>
        <b/>
        <sz val="12"/>
        <color rgb="FF5287A3"/>
        <rFont val="Calibri"/>
        <family val="2"/>
        <scheme val="minor"/>
      </rPr>
      <t>e)</t>
    </r>
  </si>
  <si>
    <t>Oxeze Turbuhaler</t>
  </si>
  <si>
    <r>
      <t>For this collaborative, we are considering lower carbon inhalers to be any inhaler with an estimated carbon footprint of under 7000 g CO</t>
    </r>
    <r>
      <rPr>
        <vertAlign val="subscript"/>
        <sz val="11"/>
        <rFont val="Calibri"/>
        <family val="2"/>
        <scheme val="minor"/>
      </rPr>
      <t>2</t>
    </r>
    <r>
      <rPr>
        <sz val="11"/>
        <rFont val="Calibri"/>
        <family val="2"/>
        <scheme val="minor"/>
      </rPr>
      <t>E per inhaler. 
To help keep track of the number of low carbon inhalers prescribed or dispensed this reporting period you can use the below table. Select the category and brand name for each different inhaler your team has prescribed or dispensed during this reporting period. The active ingredient, type and emissions category will automatically populate.</t>
    </r>
  </si>
  <si>
    <r>
      <t>Carbon Footprint per inhaler (g CO</t>
    </r>
    <r>
      <rPr>
        <b/>
        <vertAlign val="subscript"/>
        <sz val="12"/>
        <rFont val="Calibri"/>
        <family val="2"/>
        <scheme val="minor"/>
      </rPr>
      <t>2</t>
    </r>
    <r>
      <rPr>
        <b/>
        <sz val="12"/>
        <rFont val="Calibri"/>
        <family val="2"/>
        <scheme val="minor"/>
      </rPr>
      <t>e)</t>
    </r>
  </si>
  <si>
    <r>
      <t>Higher doses have higher carbon footprint: 200mg (2800 g CO</t>
    </r>
    <r>
      <rPr>
        <vertAlign val="subscript"/>
        <sz val="10"/>
        <rFont val="Poppins"/>
      </rPr>
      <t>2</t>
    </r>
    <r>
      <rPr>
        <sz val="10"/>
        <rFont val="Poppins"/>
      </rPr>
      <t>e) and 400mg (6800 g CO</t>
    </r>
    <r>
      <rPr>
        <vertAlign val="subscript"/>
        <sz val="10"/>
        <rFont val="Poppins"/>
      </rPr>
      <t>2</t>
    </r>
    <r>
      <rPr>
        <sz val="10"/>
        <rFont val="Poppins"/>
      </rPr>
      <t>e)</t>
    </r>
  </si>
  <si>
    <r>
      <t>Higher doses have higher carbon footprint: 200mg (1125 g CO</t>
    </r>
    <r>
      <rPr>
        <vertAlign val="subscript"/>
        <sz val="10"/>
        <rFont val="Poppins"/>
      </rPr>
      <t>2</t>
    </r>
    <r>
      <rPr>
        <sz val="10"/>
        <rFont val="Poppins"/>
      </rPr>
      <t>e) and 400mg (1125 g CO</t>
    </r>
    <r>
      <rPr>
        <vertAlign val="subscript"/>
        <sz val="10"/>
        <rFont val="Poppins"/>
      </rPr>
      <t>2</t>
    </r>
    <r>
      <rPr>
        <sz val="10"/>
        <rFont val="Poppins"/>
      </rPr>
      <t>e)</t>
    </r>
  </si>
  <si>
    <r>
      <t>Higher doses have higher carbon footprint: 200/6mg (800 g CO</t>
    </r>
    <r>
      <rPr>
        <vertAlign val="subscript"/>
        <sz val="10"/>
        <rFont val="Poppins"/>
      </rPr>
      <t>2</t>
    </r>
    <r>
      <rPr>
        <sz val="10"/>
        <rFont val="Poppins"/>
      </rPr>
      <t xml:space="preserve">e) </t>
    </r>
  </si>
  <si>
    <r>
      <t>Higher doses have higher carbon footprint: 12mg (720 g CO</t>
    </r>
    <r>
      <rPr>
        <vertAlign val="subscript"/>
        <sz val="10"/>
        <rFont val="Poppins"/>
      </rPr>
      <t>2</t>
    </r>
    <r>
      <rPr>
        <sz val="10"/>
        <rFont val="Poppins"/>
      </rPr>
      <t>e)</t>
    </r>
  </si>
  <si>
    <t># Doses</t>
  </si>
  <si>
    <t>30 / 60</t>
  </si>
  <si>
    <t>Data Tracking Template - Climate-Conscious Inhaler Practices</t>
  </si>
  <si>
    <r>
      <t xml:space="preserve">This report template will help you develop run charts and estimate carbon emissions from your selected measures. 
Each measure is in a separate tab along the bottom of the document, you can delete any tabs that are not relevant to your project. 
</t>
    </r>
    <r>
      <rPr>
        <b/>
        <sz val="11"/>
        <color theme="1"/>
        <rFont val="Calibri"/>
        <family val="2"/>
        <scheme val="minor"/>
      </rPr>
      <t>Open the relevant tabs and add your data into the columns that are blue.</t>
    </r>
    <r>
      <rPr>
        <sz val="11"/>
        <color theme="1"/>
        <rFont val="Calibri"/>
        <family val="2"/>
        <scheme val="minor"/>
      </rPr>
      <t xml:space="preserve"> The charts and carbon emissions will automatically be updated. 
If you are using sampling for any of the measures, make sure to add your sample size in the green box, otherwise leave it empty.
Spreadsheet not working for you? Need different measures? Email </t>
    </r>
    <r>
      <rPr>
        <b/>
        <u/>
        <sz val="11"/>
        <color rgb="FF5287A3"/>
        <rFont val="Calibri"/>
        <family val="2"/>
        <scheme val="minor"/>
      </rPr>
      <t>lowcarbon@healthqualitybc.ca</t>
    </r>
    <r>
      <rPr>
        <sz val="11"/>
        <color theme="1"/>
        <rFont val="Calibri"/>
        <family val="2"/>
        <scheme val="minor"/>
      </rPr>
      <t xml:space="preserve"> and we will be more than happy to assist you!</t>
    </r>
  </si>
  <si>
    <t>Lower Carbon Inhalers</t>
  </si>
  <si>
    <t>Duplicate Inhalers</t>
  </si>
  <si>
    <t xml:space="preserve"> Carbon Emissions from Duplicate Inhalers</t>
  </si>
  <si>
    <t>Inhalers Lost on Transfer</t>
  </si>
  <si>
    <t>Carbon Emissions from Lost Inhalers</t>
  </si>
  <si>
    <t>Appropriate Prescribing of Inhalers</t>
  </si>
  <si>
    <t>Controlled Asthma</t>
  </si>
  <si>
    <t>Patient Technique</t>
  </si>
  <si>
    <t>Emergency Department Visits</t>
  </si>
  <si>
    <t>Patient Experience</t>
  </si>
  <si>
    <t>Health Care Professional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</si>
</sst>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3"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11"/>
      <color rgb="FF5287A3"/>
      <name val="Calibri"/>
      <family val="2"/>
      <scheme val="minor"/>
    </font>
    <font>
      <sz val="11"/>
      <name val="Calibri"/>
      <family val="2"/>
      <scheme val="minor"/>
    </font>
    <font>
      <b/>
      <sz val="12"/>
      <color rgb="FF5287A3"/>
      <name val="Calibri"/>
      <family val="2"/>
      <scheme val="minor"/>
    </font>
    <font>
      <b/>
      <sz val="18"/>
      <color rgb="FF5287A3"/>
      <name val="Calibri"/>
      <family val="2"/>
      <scheme val="minor"/>
    </font>
    <font>
      <b/>
      <sz val="16"/>
      <color theme="0"/>
      <name val="Calibri"/>
      <family val="2"/>
      <scheme val="minor"/>
    </font>
    <font>
      <b/>
      <u/>
      <sz val="11"/>
      <color rgb="FF5287A3"/>
      <name val="Calibri"/>
      <family val="2"/>
      <scheme val="minor"/>
    </font>
    <font>
      <b/>
      <sz val="12"/>
      <color rgb="FF41683C"/>
      <name val="Calibri"/>
      <family val="2"/>
      <scheme val="minor"/>
    </font>
    <font>
      <sz val="12"/>
      <color rgb="FF41683C"/>
      <name val="Calibri"/>
      <family val="2"/>
      <scheme val="minor"/>
    </font>
    <font>
      <sz val="10"/>
      <name val="Poppins"/>
    </font>
    <font>
      <b/>
      <sz val="10"/>
      <name val="Poppins"/>
    </font>
    <font>
      <sz val="8"/>
      <name val="Calibri"/>
      <family val="2"/>
      <scheme val="minor"/>
    </font>
    <font>
      <b/>
      <sz val="12"/>
      <color theme="0"/>
      <name val="Calibri"/>
      <family val="2"/>
      <scheme val="minor"/>
    </font>
    <font>
      <sz val="10"/>
      <name val="Calibri"/>
      <family val="2"/>
      <scheme val="minor"/>
    </font>
    <font>
      <vertAlign val="subscript"/>
      <sz val="11"/>
      <name val="Calibri"/>
      <family val="2"/>
      <scheme val="minor"/>
    </font>
    <font>
      <sz val="10"/>
      <color theme="1"/>
      <name val="Calibri"/>
      <family val="2"/>
      <scheme val="minor"/>
    </font>
    <font>
      <b/>
      <sz val="12"/>
      <name val="Calibri"/>
      <family val="2"/>
      <scheme val="minor"/>
    </font>
    <font>
      <b/>
      <vertAlign val="subscript"/>
      <sz val="12"/>
      <name val="Calibri"/>
      <family val="2"/>
      <scheme val="minor"/>
    </font>
    <font>
      <b/>
      <vertAlign val="subscript"/>
      <sz val="12"/>
      <color rgb="FF5287A3"/>
      <name val="Calibri"/>
      <family val="2"/>
      <scheme val="minor"/>
    </font>
    <font>
      <vertAlign val="subscript"/>
      <sz val="10"/>
      <name val="Poppins"/>
    </font>
  </fonts>
  <fills count="10">
    <fill>
      <patternFill patternType="none"/>
    </fill>
    <fill>
      <patternFill patternType="gray125"/>
    </fill>
    <fill>
      <patternFill patternType="solid">
        <fgColor rgb="FF5287A3"/>
        <bgColor indexed="64"/>
      </patternFill>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
      <patternFill patternType="solid">
        <fgColor rgb="FF41683C"/>
        <bgColor indexed="64"/>
      </patternFill>
    </fill>
    <fill>
      <patternFill patternType="solid">
        <fgColor rgb="FFC5D7E1"/>
        <bgColor indexed="64"/>
      </patternFill>
    </fill>
    <fill>
      <patternFill patternType="solid">
        <fgColor rgb="FF66254A"/>
        <bgColor indexed="64"/>
      </patternFill>
    </fill>
    <fill>
      <patternFill patternType="solid">
        <fgColor rgb="FF41613B"/>
        <bgColor indexed="64"/>
      </patternFill>
    </fill>
  </fills>
  <borders count="20">
    <border>
      <left/>
      <right/>
      <top/>
      <bottom/>
      <diagonal/>
    </border>
    <border>
      <left/>
      <right style="medium">
        <color rgb="FF5287A3"/>
      </right>
      <top style="medium">
        <color rgb="FF5287A3"/>
      </top>
      <bottom style="medium">
        <color rgb="FF5287A3"/>
      </bottom>
      <diagonal/>
    </border>
    <border>
      <left style="medium">
        <color rgb="FF5287A3"/>
      </left>
      <right/>
      <top style="medium">
        <color rgb="FF5287A3"/>
      </top>
      <bottom style="medium">
        <color rgb="FF5287A3"/>
      </bottom>
      <diagonal/>
    </border>
    <border>
      <left/>
      <right/>
      <top style="medium">
        <color rgb="FF5287A3"/>
      </top>
      <bottom style="medium">
        <color rgb="FF5287A3"/>
      </bottom>
      <diagonal/>
    </border>
    <border>
      <left style="thin">
        <color rgb="FF5287A3"/>
      </left>
      <right style="thin">
        <color rgb="FF5287A3"/>
      </right>
      <top style="thin">
        <color rgb="FF5287A3"/>
      </top>
      <bottom style="thin">
        <color rgb="FF5287A3"/>
      </bottom>
      <diagonal/>
    </border>
    <border>
      <left/>
      <right style="thin">
        <color rgb="FF5287A3"/>
      </right>
      <top style="thin">
        <color rgb="FF5287A3"/>
      </top>
      <bottom style="thin">
        <color rgb="FF5287A3"/>
      </bottom>
      <diagonal/>
    </border>
    <border>
      <left style="thin">
        <color rgb="FF5287A3"/>
      </left>
      <right/>
      <top/>
      <bottom/>
      <diagonal/>
    </border>
    <border>
      <left style="thin">
        <color rgb="FF41683C"/>
      </left>
      <right style="thin">
        <color rgb="FF41683C"/>
      </right>
      <top style="thin">
        <color rgb="FF41683C"/>
      </top>
      <bottom style="thin">
        <color rgb="FF41683C"/>
      </bottom>
      <diagonal/>
    </border>
    <border>
      <left style="thin">
        <color rgb="FF5287A3"/>
      </left>
      <right style="thin">
        <color rgb="FF5287A3"/>
      </right>
      <top style="thick">
        <color rgb="FF5287A3"/>
      </top>
      <bottom style="thin">
        <color rgb="FF5287A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rgb="FF5287A3"/>
      </bottom>
      <diagonal/>
    </border>
    <border>
      <left/>
      <right/>
      <top/>
      <bottom style="thin">
        <color rgb="FF5287A3"/>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98">
    <xf numFmtId="0" fontId="0" fillId="0" borderId="0" xfId="0"/>
    <xf numFmtId="0" fontId="0" fillId="0" borderId="0" xfId="0" applyAlignment="1" applyProtection="1">
      <alignment vertical="top"/>
      <protection locked="0"/>
    </xf>
    <xf numFmtId="0" fontId="0" fillId="0" borderId="6" xfId="0" applyBorder="1" applyAlignment="1" applyProtection="1">
      <alignment vertical="top"/>
      <protection locked="0"/>
    </xf>
    <xf numFmtId="0" fontId="0" fillId="0" borderId="0" xfId="0" applyAlignment="1">
      <alignment vertical="top"/>
    </xf>
    <xf numFmtId="0" fontId="10" fillId="5" borderId="7" xfId="0" applyFont="1" applyFill="1" applyBorder="1" applyAlignment="1">
      <alignment horizontal="center" vertical="center" wrapText="1"/>
    </xf>
    <xf numFmtId="0" fontId="3" fillId="6" borderId="7" xfId="0" applyFont="1" applyFill="1" applyBorder="1" applyAlignment="1" applyProtection="1">
      <alignment horizontal="center" vertical="center"/>
      <protection locked="0"/>
    </xf>
    <xf numFmtId="0" fontId="6" fillId="5" borderId="0" xfId="0" applyFont="1" applyFill="1" applyAlignment="1">
      <alignment horizontal="center" vertical="center" wrapText="1"/>
    </xf>
    <xf numFmtId="9" fontId="5" fillId="4" borderId="4" xfId="1" applyFont="1" applyFill="1" applyBorder="1" applyAlignment="1">
      <alignment horizontal="center"/>
    </xf>
    <xf numFmtId="2" fontId="5" fillId="7" borderId="4" xfId="0" applyNumberFormat="1" applyFont="1" applyFill="1" applyBorder="1" applyAlignment="1" applyProtection="1">
      <alignment horizontal="center"/>
      <protection locked="0"/>
    </xf>
    <xf numFmtId="0" fontId="5" fillId="7" borderId="4" xfId="0" applyFont="1" applyFill="1" applyBorder="1" applyAlignment="1" applyProtection="1">
      <alignment horizontal="center"/>
      <protection locked="0"/>
    </xf>
    <xf numFmtId="0" fontId="6" fillId="5" borderId="0" xfId="0" applyFont="1" applyFill="1" applyAlignment="1">
      <alignment horizontal="center" vertical="center"/>
    </xf>
    <xf numFmtId="49" fontId="0" fillId="4" borderId="8" xfId="0" applyNumberFormat="1" applyFill="1" applyBorder="1" applyAlignment="1">
      <alignment horizontal="left"/>
    </xf>
    <xf numFmtId="2" fontId="5" fillId="7" borderId="8" xfId="0" applyNumberFormat="1" applyFont="1" applyFill="1" applyBorder="1" applyAlignment="1" applyProtection="1">
      <alignment horizontal="center"/>
      <protection locked="0"/>
    </xf>
    <xf numFmtId="0" fontId="5" fillId="7" borderId="8" xfId="0" applyFont="1" applyFill="1" applyBorder="1" applyAlignment="1" applyProtection="1">
      <alignment horizontal="center"/>
      <protection locked="0"/>
    </xf>
    <xf numFmtId="9" fontId="5" fillId="4" borderId="8" xfId="1" applyFont="1" applyFill="1" applyBorder="1" applyAlignment="1">
      <alignment horizontal="center"/>
    </xf>
    <xf numFmtId="49" fontId="0" fillId="4" borderId="4" xfId="0" applyNumberFormat="1" applyFill="1" applyBorder="1" applyAlignment="1">
      <alignment horizontal="left"/>
    </xf>
    <xf numFmtId="0" fontId="5" fillId="0" borderId="0" xfId="0" applyFont="1"/>
    <xf numFmtId="0" fontId="13" fillId="0" borderId="10" xfId="0" applyFont="1" applyBorder="1" applyAlignment="1">
      <alignment horizontal="left" vertical="center" wrapText="1"/>
    </xf>
    <xf numFmtId="0" fontId="12" fillId="0" borderId="9" xfId="0" applyFont="1" applyBorder="1" applyAlignment="1">
      <alignment horizontal="left" vertical="center" wrapText="1"/>
    </xf>
    <xf numFmtId="1" fontId="12" fillId="0" borderId="11" xfId="0" applyNumberFormat="1" applyFont="1" applyBorder="1" applyAlignment="1">
      <alignment horizontal="left" vertical="center" wrapText="1"/>
    </xf>
    <xf numFmtId="0" fontId="13" fillId="0" borderId="15" xfId="0" applyFont="1" applyBorder="1" applyAlignment="1">
      <alignment horizontal="left" vertical="center" wrapText="1"/>
    </xf>
    <xf numFmtId="0" fontId="12" fillId="0" borderId="16" xfId="0" applyFont="1" applyBorder="1" applyAlignment="1">
      <alignment horizontal="left" vertical="center" wrapText="1"/>
    </xf>
    <xf numFmtId="1" fontId="12" fillId="0" borderId="17" xfId="0" applyNumberFormat="1" applyFont="1" applyBorder="1" applyAlignment="1">
      <alignment horizontal="left" vertical="center" wrapText="1"/>
    </xf>
    <xf numFmtId="0" fontId="5" fillId="0" borderId="0" xfId="0" applyFont="1" applyAlignment="1">
      <alignment horizontal="left"/>
    </xf>
    <xf numFmtId="0" fontId="12" fillId="0" borderId="0" xfId="0" applyFont="1" applyAlignment="1">
      <alignment horizontal="left" vertical="center" wrapText="1"/>
    </xf>
    <xf numFmtId="0" fontId="0" fillId="0" borderId="9" xfId="0" applyBorder="1" applyAlignment="1">
      <alignment horizontal="center" vertical="center"/>
    </xf>
    <xf numFmtId="1" fontId="0" fillId="0" borderId="9" xfId="0" applyNumberFormat="1" applyBorder="1" applyAlignment="1">
      <alignment horizontal="center" vertical="center"/>
    </xf>
    <xf numFmtId="9" fontId="0" fillId="0" borderId="9" xfId="1" applyFont="1" applyBorder="1" applyAlignment="1">
      <alignment horizontal="center" vertical="center"/>
    </xf>
    <xf numFmtId="0" fontId="19" fillId="0" borderId="13" xfId="0" applyFont="1" applyBorder="1" applyAlignment="1">
      <alignment horizontal="left"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0" fillId="0" borderId="9" xfId="0" applyBorder="1" applyAlignment="1">
      <alignment vertical="center" wrapText="1"/>
    </xf>
    <xf numFmtId="0" fontId="0" fillId="0" borderId="9" xfId="0" applyBorder="1" applyAlignment="1">
      <alignment vertical="center"/>
    </xf>
    <xf numFmtId="0" fontId="12" fillId="0" borderId="13" xfId="0" applyFont="1" applyBorder="1" applyAlignment="1">
      <alignment horizontal="left" vertical="center" wrapText="1"/>
    </xf>
    <xf numFmtId="164" fontId="0" fillId="0" borderId="9" xfId="0" applyNumberFormat="1" applyBorder="1"/>
    <xf numFmtId="49" fontId="0" fillId="7" borderId="9" xfId="0" applyNumberFormat="1" applyFill="1" applyBorder="1" applyAlignment="1">
      <alignment horizontal="left"/>
    </xf>
    <xf numFmtId="1" fontId="5" fillId="7" borderId="9" xfId="1" applyNumberFormat="1" applyFont="1" applyFill="1" applyBorder="1" applyAlignment="1" applyProtection="1">
      <alignment horizontal="left"/>
      <protection locked="0"/>
    </xf>
    <xf numFmtId="1" fontId="5" fillId="7" borderId="9" xfId="1" applyNumberFormat="1" applyFont="1" applyFill="1" applyBorder="1" applyAlignment="1" applyProtection="1">
      <alignment horizontal="center"/>
      <protection locked="0"/>
    </xf>
    <xf numFmtId="164" fontId="0" fillId="0" borderId="9" xfId="2" applyNumberFormat="1" applyFont="1" applyBorder="1"/>
    <xf numFmtId="164" fontId="5" fillId="0" borderId="9" xfId="2" applyNumberFormat="1" applyFont="1" applyFill="1" applyBorder="1" applyAlignment="1" applyProtection="1">
      <alignment horizontal="center"/>
    </xf>
    <xf numFmtId="49" fontId="0" fillId="4" borderId="9" xfId="0" applyNumberFormat="1" applyFill="1" applyBorder="1" applyAlignment="1">
      <alignment horizontal="left"/>
    </xf>
    <xf numFmtId="49" fontId="0" fillId="4" borderId="16" xfId="0" applyNumberFormat="1" applyFill="1" applyBorder="1" applyAlignment="1">
      <alignment horizontal="left"/>
    </xf>
    <xf numFmtId="0" fontId="6" fillId="5" borderId="9" xfId="0" applyFont="1" applyFill="1" applyBorder="1" applyAlignment="1">
      <alignment horizontal="center" vertical="center" wrapText="1"/>
    </xf>
    <xf numFmtId="1" fontId="5" fillId="7" borderId="8" xfId="0" applyNumberFormat="1" applyFont="1" applyFill="1" applyBorder="1" applyAlignment="1" applyProtection="1">
      <alignment horizontal="center"/>
      <protection locked="0"/>
    </xf>
    <xf numFmtId="1" fontId="5" fillId="7" borderId="4" xfId="0" applyNumberFormat="1" applyFont="1" applyFill="1" applyBorder="1" applyAlignment="1" applyProtection="1">
      <alignment horizontal="center"/>
      <protection locked="0"/>
    </xf>
    <xf numFmtId="164" fontId="0" fillId="0" borderId="9" xfId="0" applyNumberFormat="1" applyBorder="1" applyAlignment="1">
      <alignment vertical="center"/>
    </xf>
    <xf numFmtId="49" fontId="0" fillId="7" borderId="8" xfId="0" applyNumberFormat="1" applyFill="1" applyBorder="1" applyAlignment="1">
      <alignment horizontal="left"/>
    </xf>
    <xf numFmtId="1" fontId="5" fillId="7" borderId="8" xfId="1" applyNumberFormat="1" applyFont="1" applyFill="1" applyBorder="1" applyAlignment="1" applyProtection="1">
      <alignment horizontal="left"/>
      <protection locked="0"/>
    </xf>
    <xf numFmtId="1" fontId="5" fillId="7" borderId="8" xfId="1" applyNumberFormat="1" applyFont="1" applyFill="1" applyBorder="1" applyAlignment="1" applyProtection="1">
      <alignment horizontal="center"/>
      <protection locked="0"/>
    </xf>
    <xf numFmtId="164" fontId="0" fillId="0" borderId="8" xfId="2" applyNumberFormat="1" applyFont="1" applyBorder="1"/>
    <xf numFmtId="164" fontId="0" fillId="0" borderId="8" xfId="0" applyNumberFormat="1" applyBorder="1"/>
    <xf numFmtId="49" fontId="0" fillId="7" borderId="4" xfId="0" applyNumberFormat="1" applyFill="1" applyBorder="1" applyAlignment="1">
      <alignment horizontal="left"/>
    </xf>
    <xf numFmtId="1" fontId="5" fillId="7" borderId="4" xfId="1" applyNumberFormat="1" applyFont="1" applyFill="1" applyBorder="1" applyAlignment="1" applyProtection="1">
      <alignment horizontal="left"/>
      <protection locked="0"/>
    </xf>
    <xf numFmtId="1" fontId="5" fillId="7" borderId="4" xfId="1" applyNumberFormat="1" applyFont="1" applyFill="1" applyBorder="1" applyAlignment="1" applyProtection="1">
      <alignment horizontal="center"/>
      <protection locked="0"/>
    </xf>
    <xf numFmtId="164" fontId="0" fillId="0" borderId="4" xfId="2" applyNumberFormat="1" applyFont="1" applyBorder="1"/>
    <xf numFmtId="164" fontId="0" fillId="0" borderId="4" xfId="0" applyNumberFormat="1" applyBorder="1"/>
    <xf numFmtId="164" fontId="5" fillId="0" borderId="8" xfId="2" applyNumberFormat="1" applyFont="1" applyFill="1" applyBorder="1" applyAlignment="1" applyProtection="1">
      <alignment horizontal="center"/>
    </xf>
    <xf numFmtId="164" fontId="5" fillId="0" borderId="4" xfId="2" applyNumberFormat="1" applyFont="1" applyFill="1" applyBorder="1" applyAlignment="1" applyProtection="1">
      <alignment horizontal="center"/>
    </xf>
    <xf numFmtId="0" fontId="16" fillId="7" borderId="8" xfId="0" applyFont="1" applyFill="1" applyBorder="1" applyAlignment="1">
      <alignment horizontal="left" vertical="center" wrapText="1"/>
    </xf>
    <xf numFmtId="0" fontId="18" fillId="7" borderId="8" xfId="0" applyFont="1" applyFill="1" applyBorder="1" applyAlignment="1">
      <alignment vertical="center" wrapText="1"/>
    </xf>
    <xf numFmtId="1" fontId="16" fillId="7" borderId="8" xfId="0" applyNumberFormat="1" applyFont="1" applyFill="1" applyBorder="1" applyAlignment="1">
      <alignment horizontal="left" vertical="center" wrapText="1"/>
    </xf>
    <xf numFmtId="0" fontId="16" fillId="7" borderId="4" xfId="0" applyFont="1" applyFill="1" applyBorder="1" applyAlignment="1">
      <alignment horizontal="left" vertical="center" wrapText="1"/>
    </xf>
    <xf numFmtId="0" fontId="18" fillId="7" borderId="4" xfId="0" applyFont="1" applyFill="1" applyBorder="1" applyAlignment="1">
      <alignment vertical="center" wrapText="1"/>
    </xf>
    <xf numFmtId="1" fontId="16" fillId="7" borderId="4" xfId="0" applyNumberFormat="1" applyFont="1" applyFill="1" applyBorder="1" applyAlignment="1">
      <alignment horizontal="left" vertical="center" wrapText="1"/>
    </xf>
    <xf numFmtId="0" fontId="16" fillId="0" borderId="8" xfId="0" applyFont="1" applyBorder="1" applyAlignment="1">
      <alignment horizontal="left" vertical="center" wrapText="1"/>
    </xf>
    <xf numFmtId="0" fontId="18" fillId="0" borderId="8" xfId="0" applyFont="1" applyBorder="1" applyAlignment="1">
      <alignment vertical="center" wrapText="1"/>
    </xf>
    <xf numFmtId="164" fontId="18" fillId="0" borderId="8" xfId="2" applyNumberFormat="1" applyFont="1" applyFill="1" applyBorder="1" applyAlignment="1">
      <alignment horizontal="left" vertical="center" wrapText="1"/>
    </xf>
    <xf numFmtId="0" fontId="16" fillId="0" borderId="4" xfId="0" applyFont="1" applyBorder="1" applyAlignment="1">
      <alignment horizontal="left" vertical="center" wrapText="1"/>
    </xf>
    <xf numFmtId="0" fontId="18" fillId="0" borderId="4" xfId="0" applyFont="1" applyBorder="1" applyAlignment="1">
      <alignment vertical="center" wrapText="1"/>
    </xf>
    <xf numFmtId="164" fontId="18" fillId="0" borderId="4" xfId="2" applyNumberFormat="1" applyFont="1" applyFill="1" applyBorder="1" applyAlignment="1">
      <alignment horizontal="left" vertical="center" wrapText="1"/>
    </xf>
    <xf numFmtId="164" fontId="0" fillId="0" borderId="8" xfId="0" applyNumberFormat="1" applyBorder="1" applyAlignment="1">
      <alignment vertical="center"/>
    </xf>
    <xf numFmtId="164" fontId="0" fillId="0" borderId="4" xfId="0" applyNumberFormat="1" applyBorder="1" applyAlignment="1">
      <alignment vertical="center"/>
    </xf>
    <xf numFmtId="0" fontId="4" fillId="5" borderId="18" xfId="0" applyFont="1" applyFill="1" applyBorder="1" applyAlignment="1">
      <alignment horizontal="left" vertical="center" wrapText="1"/>
    </xf>
    <xf numFmtId="0" fontId="7" fillId="0" borderId="19" xfId="0" applyFont="1" applyBorder="1"/>
    <xf numFmtId="0" fontId="4" fillId="3" borderId="4" xfId="0" applyFont="1" applyFill="1" applyBorder="1" applyAlignment="1">
      <alignmen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4" fillId="3" borderId="4" xfId="0" applyFont="1" applyFill="1" applyBorder="1" applyAlignment="1">
      <alignment vertical="center"/>
    </xf>
    <xf numFmtId="0" fontId="0" fillId="0" borderId="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5" fillId="2" borderId="11" xfId="0" applyFont="1" applyFill="1" applyBorder="1" applyAlignment="1">
      <alignment horizontal="center" vertical="center"/>
    </xf>
    <xf numFmtId="0" fontId="15" fillId="2" borderId="10" xfId="0" applyFont="1" applyFill="1" applyBorder="1" applyAlignment="1">
      <alignment horizontal="center" vertical="center"/>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1" xfId="0" applyFill="1" applyBorder="1" applyAlignment="1">
      <alignment horizontal="left" vertical="top" wrapText="1"/>
    </xf>
    <xf numFmtId="0" fontId="8" fillId="9" borderId="2" xfId="0" applyFont="1" applyFill="1" applyBorder="1" applyAlignment="1">
      <alignment horizontal="center" vertical="top"/>
    </xf>
    <xf numFmtId="0" fontId="8" fillId="9" borderId="3" xfId="0" applyFont="1" applyFill="1" applyBorder="1" applyAlignment="1">
      <alignment horizontal="center" vertical="top"/>
    </xf>
    <xf numFmtId="0" fontId="8" fillId="9" borderId="1" xfId="0" applyFont="1" applyFill="1" applyBorder="1" applyAlignment="1">
      <alignment horizontal="center" vertical="top"/>
    </xf>
    <xf numFmtId="0" fontId="8" fillId="2" borderId="2" xfId="0" applyFont="1" applyFill="1" applyBorder="1" applyAlignment="1">
      <alignment horizontal="center" vertical="top"/>
    </xf>
    <xf numFmtId="0" fontId="8" fillId="2" borderId="3" xfId="0" applyFont="1" applyFill="1" applyBorder="1" applyAlignment="1">
      <alignment horizontal="center" vertical="top"/>
    </xf>
    <xf numFmtId="0" fontId="8" fillId="2" borderId="1" xfId="0" applyFont="1" applyFill="1" applyBorder="1" applyAlignment="1">
      <alignment horizontal="center" vertical="top"/>
    </xf>
    <xf numFmtId="0" fontId="5" fillId="3" borderId="2" xfId="0" applyFont="1" applyFill="1" applyBorder="1" applyAlignment="1">
      <alignment horizontal="left" vertical="top" wrapText="1"/>
    </xf>
    <xf numFmtId="0" fontId="6" fillId="5" borderId="0" xfId="0" applyFont="1" applyFill="1" applyAlignment="1">
      <alignment horizontal="center" vertical="center"/>
    </xf>
    <xf numFmtId="49" fontId="0" fillId="4" borderId="4" xfId="0" applyNumberFormat="1" applyFill="1" applyBorder="1" applyAlignment="1">
      <alignment horizontal="center"/>
    </xf>
    <xf numFmtId="49" fontId="0" fillId="4" borderId="8" xfId="0" applyNumberFormat="1" applyFill="1" applyBorder="1" applyAlignment="1">
      <alignment horizontal="center"/>
    </xf>
    <xf numFmtId="0" fontId="6" fillId="5" borderId="9" xfId="0" applyFont="1" applyFill="1" applyBorder="1" applyAlignment="1">
      <alignment horizontal="center" vertical="center"/>
    </xf>
    <xf numFmtId="49" fontId="0" fillId="4" borderId="9" xfId="0" applyNumberFormat="1" applyFill="1" applyBorder="1" applyAlignment="1">
      <alignment horizontal="center"/>
    </xf>
    <xf numFmtId="0" fontId="8" fillId="8" borderId="0" xfId="0" applyFont="1" applyFill="1" applyAlignment="1">
      <alignment horizontal="center" vertical="top"/>
    </xf>
  </cellXfs>
  <cellStyles count="3">
    <cellStyle name="Comma" xfId="2" builtinId="3"/>
    <cellStyle name="Normal" xfId="0" builtinId="0"/>
    <cellStyle name="Percent" xfId="1" builtinId="5"/>
  </cellStyles>
  <dxfs count="57">
    <dxf>
      <font>
        <color auto="1"/>
      </font>
      <fill>
        <patternFill>
          <bgColor theme="9" tint="0.59996337778862885"/>
        </patternFill>
      </fill>
    </dxf>
    <dxf>
      <font>
        <color rgb="FF9C0006"/>
      </font>
      <fill>
        <patternFill>
          <bgColor rgb="FFFFC7CE"/>
        </patternFill>
      </fill>
    </dxf>
    <dxf>
      <font>
        <color auto="1"/>
      </font>
      <fill>
        <patternFill>
          <bgColor theme="9" tint="0.79998168889431442"/>
        </patternFill>
      </fill>
    </dxf>
    <dxf>
      <font>
        <color auto="1"/>
      </font>
      <fill>
        <patternFill>
          <bgColor theme="5" tint="0.39994506668294322"/>
        </patternFill>
      </fill>
    </dxf>
    <dxf>
      <font>
        <color auto="1"/>
      </font>
      <fill>
        <patternFill>
          <bgColor theme="5"/>
        </patternFill>
      </fill>
    </dxf>
    <dxf>
      <font>
        <strike val="0"/>
        <color rgb="FFC5D7E1"/>
      </font>
    </dxf>
    <dxf>
      <numFmt numFmtId="30" formatCode="@"/>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rgb="FF5287A3"/>
        <name val="Calibri"/>
        <family val="2"/>
        <scheme val="minor"/>
      </font>
      <fill>
        <patternFill patternType="solid">
          <fgColor indexed="64"/>
          <bgColor rgb="FFD9D9D9"/>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Poppins"/>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Poppins"/>
        <scheme val="none"/>
      </font>
      <numFmt numFmtId="1" formatCode="0"/>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Poppins"/>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Poppins"/>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Poppins"/>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Poppins"/>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Poppins"/>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Poppins"/>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Poppins"/>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textRotation="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41613B"/>
      <color rgb="FFD9D9D9"/>
      <color rgb="FF5287A3"/>
      <color rgb="FFCDD3C7"/>
      <color rgb="FFE4E8E2"/>
      <color rgb="FFD4BFC5"/>
      <color rgb="FF66254A"/>
      <color rgb="FFC5D7E1"/>
      <color rgb="FFE2EFD9"/>
      <color rgb="FF4168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inhalers prescribed/dispensed that are low-carbon</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'Low-Carbon Inhalers'!$E$9</c:f>
              <c:strCache>
                <c:ptCount val="1"/>
                <c:pt idx="0">
                  <c:v>% </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'Low-Carbon Inhalers'!$B$10:$B$19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'Low-Carbon Inhalers'!$E$10:$E$19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305-4962-A02F-BAEAC38D4B7D}"/>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patients who experienced a high self-reported level of care</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'Patient Experience'!$E$7</c:f>
              <c:strCache>
                <c:ptCount val="1"/>
                <c:pt idx="0">
                  <c:v>% </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'Patient Experience'!$B$8:$B$17</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'Patient Experience'!$E$8:$E$17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B1E-4783-8D92-AB5A378BD81C}"/>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providers and staff that are satisfied with the level of care they are able to provide</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'HCP Experience'!$E$7</c:f>
              <c:strCache>
                <c:ptCount val="1"/>
                <c:pt idx="0">
                  <c:v>% </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'HCP Experience'!$B$8:$B$17</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'HCP Experience'!$E$8:$E$17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7EA3-4322-A1F6-B0F5DC578D9D}"/>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providers and staff that are aware of the environmental impact</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'HCP Awareness'!$E$7</c:f>
              <c:strCache>
                <c:ptCount val="1"/>
                <c:pt idx="0">
                  <c:v>% </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'HCP Awareness'!$B$8:$B$17</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'HCP Awareness'!$E$8:$E$17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758C-454E-86FD-34E5CF0871F2}"/>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patients with asthma or COPD who have duplicate inhalers dispensed</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'Duplicate Inhalers'!$E$9</c:f>
              <c:strCache>
                <c:ptCount val="1"/>
                <c:pt idx="0">
                  <c:v>% </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'Duplicate Inhalers'!$B$10:$B$19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'Duplicate Inhalers'!$E$10:$E$19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3D9-4969-9205-42B3A56B5BD6}"/>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Carbon Emissions</a:t>
            </a:r>
            <a:r>
              <a:rPr lang="en-US" b="1" baseline="0">
                <a:solidFill>
                  <a:srgbClr val="5287A3"/>
                </a:solidFill>
              </a:rPr>
              <a:t> from Duplicate Inhalers</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spPr>
            <a:ln w="28575" cap="rnd">
              <a:solidFill>
                <a:srgbClr val="41613B"/>
              </a:solidFill>
              <a:round/>
            </a:ln>
            <a:effectLst/>
          </c:spPr>
          <c:marker>
            <c:symbol val="none"/>
          </c:marker>
          <c:cat>
            <c:numRef>
              <c:f>'Duplicate Inhalers'!$I$27:$I$36</c:f>
              <c:numCache>
                <c:formatCode>@</c:formatCode>
                <c:ptCount val="10"/>
              </c:numCache>
            </c:numRef>
          </c:cat>
          <c:val>
            <c:numRef>
              <c:f>'Duplicate Inhalers'!$J$27:$J$36</c:f>
              <c:numCache>
                <c:formatCode>_-* #,##0_-;\-* #,##0_-;_-*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88A-4EA0-9791-4880E22A1173}"/>
            </c:ext>
          </c:extLst>
        </c:ser>
        <c:dLbls>
          <c:showLegendKey val="0"/>
          <c:showVal val="0"/>
          <c:showCatName val="0"/>
          <c:showSerName val="0"/>
          <c:showPercent val="0"/>
          <c:showBubbleSize val="0"/>
        </c:dLbls>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sz="1000" b="0" i="0" u="none" strike="noStrike" kern="1200" baseline="0">
                    <a:solidFill>
                      <a:sysClr val="windowText" lastClr="000000">
                        <a:lumMod val="65000"/>
                        <a:lumOff val="35000"/>
                      </a:sysClr>
                    </a:solidFill>
                  </a:rPr>
                  <a:t>Carbon Emissions (g CO</a:t>
                </a:r>
                <a:r>
                  <a:rPr lang="en-CA" sz="1000" b="0" i="0" u="none" strike="noStrike" kern="1200" baseline="-25000">
                    <a:solidFill>
                      <a:sysClr val="windowText" lastClr="000000">
                        <a:lumMod val="65000"/>
                        <a:lumOff val="35000"/>
                      </a:sysClr>
                    </a:solidFill>
                  </a:rPr>
                  <a:t>2</a:t>
                </a:r>
                <a:r>
                  <a:rPr lang="en-CA" sz="1000" b="0" i="0" u="none" strike="noStrike" kern="1200" baseline="0">
                    <a:solidFill>
                      <a:sysClr val="windowText" lastClr="000000">
                        <a:lumMod val="65000"/>
                        <a:lumOff val="35000"/>
                      </a:sysClr>
                    </a:solidFill>
                  </a:rPr>
                  <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patients with asthma or COPD who lost an inhaler on transfer</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'Lost Inhalers on Transfer'!$E$9</c:f>
              <c:strCache>
                <c:ptCount val="1"/>
                <c:pt idx="0">
                  <c:v>% </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'Lost Inhalers on Transfer'!$B$10:$B$19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'Lost Inhalers on Transfer'!$E$10:$E$19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598-407B-92D4-78BE23833201}"/>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Carbon Emissions</a:t>
            </a:r>
            <a:r>
              <a:rPr lang="en-US" b="1" baseline="0">
                <a:solidFill>
                  <a:srgbClr val="5287A3"/>
                </a:solidFill>
              </a:rPr>
              <a:t> from Lost Inhalers</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1"/>
          <c:order val="0"/>
          <c:tx>
            <c:strRef>
              <c:f>'Lost Inhalers on Transfer'!$J$27</c:f>
              <c:strCache>
                <c:ptCount val="1"/>
                <c:pt idx="0">
                  <c:v>Total Monthly Carbon Emissions 
(g CO2e)</c:v>
                </c:pt>
              </c:strCache>
            </c:strRef>
          </c:tx>
          <c:spPr>
            <a:ln w="28575" cap="rnd">
              <a:solidFill>
                <a:srgbClr val="41613B"/>
              </a:solidFill>
              <a:round/>
            </a:ln>
            <a:effectLst/>
          </c:spPr>
          <c:marker>
            <c:symbol val="none"/>
          </c:marker>
          <c:cat>
            <c:strRef>
              <c:f>'Lost Inhalers on Transfer'!$H$28:$H$37</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'Lost Inhalers on Transfer'!$J$28:$J$37</c:f>
              <c:numCache>
                <c:formatCode>_-* #,##0_-;\-* #,##0_-;_-*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3E3-41C6-B6E4-528F94458800}"/>
            </c:ext>
          </c:extLst>
        </c:ser>
        <c:dLbls>
          <c:showLegendKey val="0"/>
          <c:showVal val="0"/>
          <c:showCatName val="0"/>
          <c:showSerName val="0"/>
          <c:showPercent val="0"/>
          <c:showBubbleSize val="0"/>
        </c:dLbls>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Carbon Emissions (g CO</a:t>
                </a:r>
                <a:r>
                  <a:rPr lang="en-CA" baseline="-25000"/>
                  <a:t>2</a:t>
                </a:r>
                <a:r>
                  <a:rPr lang="en-CA"/>
                  <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patients prescribed an inhaler with an objective diagnosis</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'Appropriate Prescribing'!$E$9</c:f>
              <c:strCache>
                <c:ptCount val="1"/>
                <c:pt idx="0">
                  <c:v>% </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'Appropriate Prescribing'!$B$10:$B$19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'Appropriate Prescribing'!$E$10:$E$19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CBD-48DD-88B2-60541C6AD1C2}"/>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patients with controlled asthma</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'Controlled Asthma'!$E$9</c:f>
              <c:strCache>
                <c:ptCount val="1"/>
                <c:pt idx="0">
                  <c:v>% </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'Controlled Asthma'!$B$10:$B$19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'Controlled Asthma'!$E$10:$E$19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19D-4701-A168-2F87DF10FBA8}"/>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patients who demonstrate good technique</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'Patient Technique'!$E$7</c:f>
              <c:strCache>
                <c:ptCount val="1"/>
                <c:pt idx="0">
                  <c:v>% </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'Patient Technique'!$B$8:$B$17</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'Patient Technique'!$E$8:$E$17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909-44FD-BF77-1A5D1950DFA5}"/>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r>
              <a:rPr lang="en-US" b="1">
                <a:solidFill>
                  <a:srgbClr val="5287A3"/>
                </a:solidFill>
              </a:rPr>
              <a:t>Percentage</a:t>
            </a:r>
            <a:r>
              <a:rPr lang="en-US" b="1" baseline="0">
                <a:solidFill>
                  <a:srgbClr val="5287A3"/>
                </a:solidFill>
              </a:rPr>
              <a:t> of ED visits from asthma and COPD exacerbations</a:t>
            </a:r>
            <a:endParaRPr lang="en-US" b="1">
              <a:solidFill>
                <a:srgbClr val="5287A3"/>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287A3"/>
              </a:solidFill>
              <a:latin typeface="+mn-lt"/>
              <a:ea typeface="+mn-ea"/>
              <a:cs typeface="+mn-cs"/>
            </a:defRPr>
          </a:pPr>
          <a:endParaRPr lang="en-US"/>
        </a:p>
      </c:txPr>
    </c:title>
    <c:autoTitleDeleted val="0"/>
    <c:plotArea>
      <c:layout/>
      <c:lineChart>
        <c:grouping val="standard"/>
        <c:varyColors val="0"/>
        <c:ser>
          <c:idx val="0"/>
          <c:order val="0"/>
          <c:tx>
            <c:strRef>
              <c:f>'ED Visits'!$E$9</c:f>
              <c:strCache>
                <c:ptCount val="1"/>
                <c:pt idx="0">
                  <c:v>% </c:v>
                </c:pt>
              </c:strCache>
            </c:strRef>
          </c:tx>
          <c:spPr>
            <a:ln w="28575" cap="rnd">
              <a:solidFill>
                <a:srgbClr val="41613B"/>
              </a:solidFill>
              <a:round/>
            </a:ln>
            <a:effectLst/>
          </c:spPr>
          <c:marker>
            <c:symbol val="circle"/>
            <c:size val="5"/>
            <c:spPr>
              <a:solidFill>
                <a:srgbClr val="41613B"/>
              </a:solidFill>
              <a:ln w="9525">
                <a:solidFill>
                  <a:srgbClr val="41613B"/>
                </a:solidFill>
              </a:ln>
              <a:effectLst/>
            </c:spPr>
          </c:marker>
          <c:cat>
            <c:strRef>
              <c:f>'ED Visits'!$B$10:$B$19</c:f>
              <c:strCache>
                <c:ptCount val="10"/>
                <c:pt idx="0">
                  <c:v>Jan 2024</c:v>
                </c:pt>
                <c:pt idx="1">
                  <c:v>Feb 2024</c:v>
                </c:pt>
                <c:pt idx="2">
                  <c:v>Mar 2024</c:v>
                </c:pt>
                <c:pt idx="3">
                  <c:v>Apr 2024</c:v>
                </c:pt>
                <c:pt idx="4">
                  <c:v>May 2024</c:v>
                </c:pt>
                <c:pt idx="5">
                  <c:v>Jun 2024</c:v>
                </c:pt>
                <c:pt idx="6">
                  <c:v>Jul 2024</c:v>
                </c:pt>
                <c:pt idx="7">
                  <c:v>Aug 2024</c:v>
                </c:pt>
                <c:pt idx="8">
                  <c:v>Sep 2024</c:v>
                </c:pt>
                <c:pt idx="9">
                  <c:v>Oct 2024</c:v>
                </c:pt>
              </c:strCache>
            </c:strRef>
          </c:cat>
          <c:val>
            <c:numRef>
              <c:f>'ED Visits'!$E$10:$E$19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0A84-4A35-9435-DCBAD6F40446}"/>
            </c:ext>
          </c:extLst>
        </c:ser>
        <c:dLbls>
          <c:showLegendKey val="0"/>
          <c:showVal val="0"/>
          <c:showCatName val="0"/>
          <c:showSerName val="0"/>
          <c:showPercent val="0"/>
          <c:showBubbleSize val="0"/>
        </c:dLbls>
        <c:marker val="1"/>
        <c:smooth val="0"/>
        <c:axId val="414041456"/>
        <c:axId val="408397184"/>
      </c:lineChart>
      <c:catAx>
        <c:axId val="414041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97184"/>
        <c:crosses val="autoZero"/>
        <c:auto val="1"/>
        <c:lblAlgn val="ctr"/>
        <c:lblOffset val="100"/>
        <c:noMultiLvlLbl val="1"/>
      </c:catAx>
      <c:valAx>
        <c:axId val="40839718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Percentage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145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723899</xdr:colOff>
      <xdr:row>6</xdr:row>
      <xdr:rowOff>87630</xdr:rowOff>
    </xdr:from>
    <xdr:to>
      <xdr:col>11</xdr:col>
      <xdr:colOff>914399</xdr:colOff>
      <xdr:row>19</xdr:row>
      <xdr:rowOff>0</xdr:rowOff>
    </xdr:to>
    <xdr:graphicFrame macro="">
      <xdr:nvGraphicFramePr>
        <xdr:cNvPr id="6" name="Chart 5">
          <a:extLst>
            <a:ext uri="{FF2B5EF4-FFF2-40B4-BE49-F238E27FC236}">
              <a16:creationId xmlns:a16="http://schemas.microsoft.com/office/drawing/2014/main" id="{5A124217-42BE-8640-01B0-688CCAA8C4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135254</xdr:colOff>
      <xdr:row>3</xdr:row>
      <xdr:rowOff>419100</xdr:rowOff>
    </xdr:from>
    <xdr:to>
      <xdr:col>5</xdr:col>
      <xdr:colOff>99059</xdr:colOff>
      <xdr:row>3</xdr:row>
      <xdr:rowOff>971007</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86AA79E2-B694-41E3-84D6-32B2E4B7A80F}"/>
                </a:ext>
              </a:extLst>
            </xdr:cNvPr>
            <xdr:cNvSpPr txBox="1"/>
          </xdr:nvSpPr>
          <xdr:spPr>
            <a:xfrm>
              <a:off x="611504" y="1085850"/>
              <a:ext cx="4431030"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low</m:t>
                      </m:r>
                      <m:r>
                        <a:rPr lang="en-CA" sz="1600" b="0" i="0">
                          <a:solidFill>
                            <a:srgbClr val="41683C"/>
                          </a:solidFill>
                          <a:latin typeface="Cambria Math" panose="02040503050406030204" pitchFamily="18" charset="0"/>
                        </a:rPr>
                        <m:t>−</m:t>
                      </m:r>
                      <m:r>
                        <m:rPr>
                          <m:sty m:val="p"/>
                        </m:rPr>
                        <a:rPr lang="en-CA" sz="1600" b="0" i="0">
                          <a:solidFill>
                            <a:srgbClr val="41683C"/>
                          </a:solidFill>
                          <a:latin typeface="Cambria Math" panose="02040503050406030204" pitchFamily="18" charset="0"/>
                        </a:rPr>
                        <m:t>carbon</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inhalers</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prescribed</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or</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dispensed</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inhalers</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prescribed</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or</m:t>
                      </m:r>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dispensed</m:t>
                      </m:r>
                    </m:den>
                  </m:f>
                </m:oMath>
              </a14:m>
              <a:r>
                <a:rPr lang="en-US" sz="1600" b="0" i="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x  100%</a:t>
              </a:r>
              <a:endParaRPr lang="en-US" sz="1600" b="0" i="0">
                <a:solidFill>
                  <a:srgbClr val="41683C"/>
                </a:solidFill>
                <a:latin typeface="+mn-lt"/>
                <a:cs typeface="Poppins" panose="00000500000000000000" pitchFamily="2" charset="0"/>
              </a:endParaRPr>
            </a:p>
          </xdr:txBody>
        </xdr:sp>
      </mc:Choice>
      <mc:Fallback xmlns="">
        <xdr:sp macro="" textlink="">
          <xdr:nvSpPr>
            <xdr:cNvPr id="2" name="TextBox 1">
              <a:extLst>
                <a:ext uri="{FF2B5EF4-FFF2-40B4-BE49-F238E27FC236}">
                  <a16:creationId xmlns:a16="http://schemas.microsoft.com/office/drawing/2014/main" id="{86AA79E2-B694-41E3-84D6-32B2E4B7A80F}"/>
                </a:ext>
              </a:extLst>
            </xdr:cNvPr>
            <xdr:cNvSpPr txBox="1"/>
          </xdr:nvSpPr>
          <xdr:spPr>
            <a:xfrm>
              <a:off x="611504" y="1085850"/>
              <a:ext cx="4431030"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a:t>
              </a:r>
              <a:r>
                <a:rPr lang="en-CA" sz="1600" b="0" i="0">
                  <a:solidFill>
                    <a:srgbClr val="41683C"/>
                  </a:solidFill>
                  <a:latin typeface="Cambria Math" panose="02040503050406030204" pitchFamily="18" charset="0"/>
                </a:rPr>
                <a:t>low−carbon inhalers prescribed or dispensed</a:t>
              </a:r>
              <a:r>
                <a:rPr lang="en-US" sz="1600" b="0" i="0">
                  <a:solidFill>
                    <a:srgbClr val="41683C"/>
                  </a:solidFill>
                  <a:latin typeface="Cambria Math" panose="02040503050406030204" pitchFamily="18" charset="0"/>
                </a:rPr>
                <a:t>)/(</a:t>
              </a:r>
              <a:r>
                <a:rPr lang="en-CA" sz="1600" b="0" i="0">
                  <a:solidFill>
                    <a:srgbClr val="41683C"/>
                  </a:solidFill>
                  <a:latin typeface="Cambria Math" panose="02040503050406030204" pitchFamily="18" charset="0"/>
                </a:rPr>
                <a:t># of inhalers prescribed or dispensed</a:t>
              </a:r>
              <a:r>
                <a:rPr lang="en-US" sz="1600" b="0" i="0">
                  <a:solidFill>
                    <a:srgbClr val="41683C"/>
                  </a:solidFill>
                  <a:latin typeface="Cambria Math" panose="02040503050406030204" pitchFamily="18" charset="0"/>
                </a:rPr>
                <a:t>)</a:t>
              </a:r>
              <a:r>
                <a:rPr lang="en-US" sz="1600" b="0" i="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x  100%</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drawings/drawing10.xml><?xml version="1.0" encoding="utf-8"?>
<xdr:wsDr xmlns:xdr="http://schemas.openxmlformats.org/drawingml/2006/spreadsheetDrawing" xmlns:a="http://schemas.openxmlformats.org/drawingml/2006/main">
  <xdr:twoCellAnchor>
    <xdr:from>
      <xdr:col>5</xdr:col>
      <xdr:colOff>761999</xdr:colOff>
      <xdr:row>5</xdr:row>
      <xdr:rowOff>76200</xdr:rowOff>
    </xdr:from>
    <xdr:to>
      <xdr:col>11</xdr:col>
      <xdr:colOff>19049</xdr:colOff>
      <xdr:row>19</xdr:row>
      <xdr:rowOff>17145</xdr:rowOff>
    </xdr:to>
    <xdr:graphicFrame macro="">
      <xdr:nvGraphicFramePr>
        <xdr:cNvPr id="2" name="Chart 1">
          <a:extLst>
            <a:ext uri="{FF2B5EF4-FFF2-40B4-BE49-F238E27FC236}">
              <a16:creationId xmlns:a16="http://schemas.microsoft.com/office/drawing/2014/main" id="{6C93CE5D-0E03-4822-B8E8-988F9BBB4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3</xdr:row>
      <xdr:rowOff>266700</xdr:rowOff>
    </xdr:from>
    <xdr:to>
      <xdr:col>8</xdr:col>
      <xdr:colOff>20955</xdr:colOff>
      <xdr:row>3</xdr:row>
      <xdr:rowOff>822417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B46F6EB2-19A0-4685-9A7A-52C7C3632BDF}"/>
                </a:ext>
              </a:extLst>
            </xdr:cNvPr>
            <xdr:cNvSpPr txBox="1"/>
          </xdr:nvSpPr>
          <xdr:spPr>
            <a:xfrm>
              <a:off x="617219" y="923925"/>
              <a:ext cx="689610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providers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staff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that</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indicate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they</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are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aware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impact</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inhalers</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providers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staff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surveyed</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B46F6EB2-19A0-4685-9A7A-52C7C3632BDF}"/>
                </a:ext>
              </a:extLst>
            </xdr:cNvPr>
            <xdr:cNvSpPr txBox="1"/>
          </xdr:nvSpPr>
          <xdr:spPr>
            <a:xfrm>
              <a:off x="617219" y="923925"/>
              <a:ext cx="689610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providers or staff that indicate they are aware of the impact of inhalers)/(</a:t>
              </a:r>
              <a:r>
                <a:rPr lang="en-CA" sz="1600" b="0" i="0">
                  <a:solidFill>
                    <a:srgbClr val="41683C"/>
                  </a:solidFill>
                  <a:latin typeface="Cambria Math" panose="02040503050406030204" pitchFamily="18" charset="0"/>
                </a:rPr>
                <a:t># of </a:t>
              </a:r>
              <a:r>
                <a:rPr lang="en-US" sz="1600" b="0" i="0">
                  <a:solidFill>
                    <a:srgbClr val="41683C"/>
                  </a:solidFill>
                  <a:latin typeface="Cambria Math" panose="02040503050406030204" pitchFamily="18" charset="0"/>
                </a:rPr>
                <a:t>providers or staff surveyed)</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5</xdr:col>
      <xdr:colOff>723899</xdr:colOff>
      <xdr:row>6</xdr:row>
      <xdr:rowOff>87630</xdr:rowOff>
    </xdr:from>
    <xdr:to>
      <xdr:col>10</xdr:col>
      <xdr:colOff>914399</xdr:colOff>
      <xdr:row>19</xdr:row>
      <xdr:rowOff>0</xdr:rowOff>
    </xdr:to>
    <xdr:graphicFrame macro="">
      <xdr:nvGraphicFramePr>
        <xdr:cNvPr id="2" name="Chart 1">
          <a:extLst>
            <a:ext uri="{FF2B5EF4-FFF2-40B4-BE49-F238E27FC236}">
              <a16:creationId xmlns:a16="http://schemas.microsoft.com/office/drawing/2014/main" id="{2D2823A1-B81A-40D7-9C74-1143B38F4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131444</xdr:colOff>
      <xdr:row>3</xdr:row>
      <xdr:rowOff>419100</xdr:rowOff>
    </xdr:from>
    <xdr:to>
      <xdr:col>5</xdr:col>
      <xdr:colOff>533400</xdr:colOff>
      <xdr:row>3</xdr:row>
      <xdr:rowOff>974817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155B7B17-A467-4880-98FE-3E4F7777A950}"/>
                </a:ext>
              </a:extLst>
            </xdr:cNvPr>
            <xdr:cNvSpPr txBox="1"/>
          </xdr:nvSpPr>
          <xdr:spPr>
            <a:xfrm>
              <a:off x="607694" y="1085850"/>
              <a:ext cx="4954906" cy="55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duplicate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reliever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inhalers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dispensed</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with</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asthma</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COPD</m:t>
                      </m:r>
                    </m:den>
                  </m:f>
                </m:oMath>
              </a14:m>
              <a:r>
                <a:rPr lang="en-US" sz="1600" b="0" i="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155B7B17-A467-4880-98FE-3E4F7777A950}"/>
                </a:ext>
              </a:extLst>
            </xdr:cNvPr>
            <xdr:cNvSpPr txBox="1"/>
          </xdr:nvSpPr>
          <xdr:spPr>
            <a:xfrm>
              <a:off x="607694" y="1085850"/>
              <a:ext cx="4954906" cy="55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duplicate reliever inhalers dispensed)/(</a:t>
              </a:r>
              <a:r>
                <a:rPr lang="en-CA" sz="1600" b="0" i="0">
                  <a:solidFill>
                    <a:srgbClr val="41683C"/>
                  </a:solidFill>
                  <a:latin typeface="Cambria Math" panose="02040503050406030204" pitchFamily="18" charset="0"/>
                </a:rPr>
                <a:t># of </a:t>
              </a:r>
              <a:r>
                <a:rPr lang="en-US" sz="1600" b="0" i="0">
                  <a:solidFill>
                    <a:srgbClr val="41683C"/>
                  </a:solidFill>
                  <a:latin typeface="Cambria Math" panose="02040503050406030204" pitchFamily="18" charset="0"/>
                </a:rPr>
                <a:t>patients with asthma or COPD)</a:t>
              </a:r>
              <a:r>
                <a:rPr lang="en-US" sz="1600" b="0" i="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twoCellAnchor>
    <xdr:from>
      <xdr:col>6</xdr:col>
      <xdr:colOff>272415</xdr:colOff>
      <xdr:row>37</xdr:row>
      <xdr:rowOff>9525</xdr:rowOff>
    </xdr:from>
    <xdr:to>
      <xdr:col>11</xdr:col>
      <xdr:colOff>146682</xdr:colOff>
      <xdr:row>55</xdr:row>
      <xdr:rowOff>26670</xdr:rowOff>
    </xdr:to>
    <xdr:graphicFrame macro="">
      <xdr:nvGraphicFramePr>
        <xdr:cNvPr id="4" name="Chart 3">
          <a:extLst>
            <a:ext uri="{FF2B5EF4-FFF2-40B4-BE49-F238E27FC236}">
              <a16:creationId xmlns:a16="http://schemas.microsoft.com/office/drawing/2014/main" id="{B3A879EA-8343-4C60-8E36-EF185F2F17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723899</xdr:colOff>
      <xdr:row>6</xdr:row>
      <xdr:rowOff>87630</xdr:rowOff>
    </xdr:from>
    <xdr:to>
      <xdr:col>10</xdr:col>
      <xdr:colOff>914399</xdr:colOff>
      <xdr:row>19</xdr:row>
      <xdr:rowOff>0</xdr:rowOff>
    </xdr:to>
    <xdr:graphicFrame macro="">
      <xdr:nvGraphicFramePr>
        <xdr:cNvPr id="2" name="Chart 1">
          <a:extLst>
            <a:ext uri="{FF2B5EF4-FFF2-40B4-BE49-F238E27FC236}">
              <a16:creationId xmlns:a16="http://schemas.microsoft.com/office/drawing/2014/main" id="{200C0F81-F1EA-4DC8-BC5E-B60DAC338E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131444</xdr:colOff>
      <xdr:row>3</xdr:row>
      <xdr:rowOff>419100</xdr:rowOff>
    </xdr:from>
    <xdr:to>
      <xdr:col>8</xdr:col>
      <xdr:colOff>19050</xdr:colOff>
      <xdr:row>3</xdr:row>
      <xdr:rowOff>974817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58ECB3C0-C76A-4E41-A99F-F528BA8E8A38}"/>
                </a:ext>
              </a:extLst>
            </xdr:cNvPr>
            <xdr:cNvSpPr txBox="1"/>
          </xdr:nvSpPr>
          <xdr:spPr>
            <a:xfrm>
              <a:off x="607694" y="1085850"/>
              <a:ext cx="6907531" cy="55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inhaler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dispensations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in</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first</m:t>
                      </m:r>
                      <m:r>
                        <a:rPr lang="en-US" sz="1600" b="0" i="0">
                          <a:solidFill>
                            <a:srgbClr val="41683C"/>
                          </a:solidFill>
                          <a:latin typeface="Cambria Math" panose="02040503050406030204" pitchFamily="18" charset="0"/>
                        </a:rPr>
                        <m:t> 24 </m:t>
                      </m:r>
                      <m:r>
                        <m:rPr>
                          <m:sty m:val="p"/>
                        </m:rPr>
                        <a:rPr lang="en-US" sz="1600" b="0" i="0">
                          <a:solidFill>
                            <a:srgbClr val="41683C"/>
                          </a:solidFill>
                          <a:latin typeface="Cambria Math" panose="02040503050406030204" pitchFamily="18" charset="0"/>
                        </a:rPr>
                        <m:t>hours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on</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ward</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transferred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to</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ward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who</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have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been</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dispensed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at</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least</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one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inhaler</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58ECB3C0-C76A-4E41-A99F-F528BA8E8A38}"/>
                </a:ext>
              </a:extLst>
            </xdr:cNvPr>
            <xdr:cNvSpPr txBox="1"/>
          </xdr:nvSpPr>
          <xdr:spPr>
            <a:xfrm>
              <a:off x="607694" y="1085850"/>
              <a:ext cx="6907531" cy="55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inhaler dispensations in the first 24 hours on the ward)/(</a:t>
              </a:r>
              <a:r>
                <a:rPr lang="en-CA" sz="1600" b="0" i="0">
                  <a:solidFill>
                    <a:srgbClr val="41683C"/>
                  </a:solidFill>
                  <a:latin typeface="Cambria Math" panose="02040503050406030204" pitchFamily="18" charset="0"/>
                </a:rPr>
                <a:t># of </a:t>
              </a:r>
              <a:r>
                <a:rPr lang="en-US" sz="1600" b="0" i="0">
                  <a:solidFill>
                    <a:srgbClr val="41683C"/>
                  </a:solidFill>
                  <a:latin typeface="Cambria Math" panose="02040503050406030204" pitchFamily="18" charset="0"/>
                </a:rPr>
                <a:t>patients transferred to the ward who have been dispensed at least one inhaler)</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twoCellAnchor>
    <xdr:from>
      <xdr:col>6</xdr:col>
      <xdr:colOff>272415</xdr:colOff>
      <xdr:row>38</xdr:row>
      <xdr:rowOff>9525</xdr:rowOff>
    </xdr:from>
    <xdr:to>
      <xdr:col>11</xdr:col>
      <xdr:colOff>146682</xdr:colOff>
      <xdr:row>56</xdr:row>
      <xdr:rowOff>26670</xdr:rowOff>
    </xdr:to>
    <xdr:graphicFrame macro="">
      <xdr:nvGraphicFramePr>
        <xdr:cNvPr id="4" name="Chart 3">
          <a:extLst>
            <a:ext uri="{FF2B5EF4-FFF2-40B4-BE49-F238E27FC236}">
              <a16:creationId xmlns:a16="http://schemas.microsoft.com/office/drawing/2014/main" id="{CDEF52F1-D206-430F-BE7F-AFA427D2F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723899</xdr:colOff>
      <xdr:row>6</xdr:row>
      <xdr:rowOff>87630</xdr:rowOff>
    </xdr:from>
    <xdr:to>
      <xdr:col>10</xdr:col>
      <xdr:colOff>914399</xdr:colOff>
      <xdr:row>19</xdr:row>
      <xdr:rowOff>0</xdr:rowOff>
    </xdr:to>
    <xdr:graphicFrame macro="">
      <xdr:nvGraphicFramePr>
        <xdr:cNvPr id="2" name="Chart 1">
          <a:extLst>
            <a:ext uri="{FF2B5EF4-FFF2-40B4-BE49-F238E27FC236}">
              <a16:creationId xmlns:a16="http://schemas.microsoft.com/office/drawing/2014/main" id="{72763363-A47E-4C93-ACA7-6F148D168D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131444</xdr:colOff>
      <xdr:row>3</xdr:row>
      <xdr:rowOff>419100</xdr:rowOff>
    </xdr:from>
    <xdr:to>
      <xdr:col>8</xdr:col>
      <xdr:colOff>19050</xdr:colOff>
      <xdr:row>3</xdr:row>
      <xdr:rowOff>974817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4D5310D9-E7EA-4C57-9F63-38A1A81BC132}"/>
                </a:ext>
              </a:extLst>
            </xdr:cNvPr>
            <xdr:cNvSpPr txBox="1"/>
          </xdr:nvSpPr>
          <xdr:spPr>
            <a:xfrm>
              <a:off x="611504" y="1085850"/>
              <a:ext cx="689991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prescribed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an</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inhaler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that</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have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diagnosis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asthma</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COPD</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prescribed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an</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inhaler</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4D5310D9-E7EA-4C57-9F63-38A1A81BC132}"/>
                </a:ext>
              </a:extLst>
            </xdr:cNvPr>
            <xdr:cNvSpPr txBox="1"/>
          </xdr:nvSpPr>
          <xdr:spPr>
            <a:xfrm>
              <a:off x="611504" y="1085850"/>
              <a:ext cx="689991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patients prescribed an inhaler that have a diagnosis of asthma or COPD)/(</a:t>
              </a:r>
              <a:r>
                <a:rPr lang="en-CA" sz="1600" b="0" i="0">
                  <a:solidFill>
                    <a:srgbClr val="41683C"/>
                  </a:solidFill>
                  <a:latin typeface="Cambria Math" panose="02040503050406030204" pitchFamily="18" charset="0"/>
                </a:rPr>
                <a:t># of </a:t>
              </a:r>
              <a:r>
                <a:rPr lang="en-US" sz="1600" b="0" i="0">
                  <a:solidFill>
                    <a:srgbClr val="41683C"/>
                  </a:solidFill>
                  <a:latin typeface="Cambria Math" panose="02040503050406030204" pitchFamily="18" charset="0"/>
                </a:rPr>
                <a:t>patients prescribed an inhaler)</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5</xdr:col>
      <xdr:colOff>723899</xdr:colOff>
      <xdr:row>6</xdr:row>
      <xdr:rowOff>87630</xdr:rowOff>
    </xdr:from>
    <xdr:to>
      <xdr:col>10</xdr:col>
      <xdr:colOff>914399</xdr:colOff>
      <xdr:row>19</xdr:row>
      <xdr:rowOff>0</xdr:rowOff>
    </xdr:to>
    <xdr:graphicFrame macro="">
      <xdr:nvGraphicFramePr>
        <xdr:cNvPr id="2" name="Chart 1">
          <a:extLst>
            <a:ext uri="{FF2B5EF4-FFF2-40B4-BE49-F238E27FC236}">
              <a16:creationId xmlns:a16="http://schemas.microsoft.com/office/drawing/2014/main" id="{0808AA58-E17E-4309-B63B-B835EEADD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131444</xdr:colOff>
      <xdr:row>3</xdr:row>
      <xdr:rowOff>419100</xdr:rowOff>
    </xdr:from>
    <xdr:to>
      <xdr:col>8</xdr:col>
      <xdr:colOff>19050</xdr:colOff>
      <xdr:row>3</xdr:row>
      <xdr:rowOff>974817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23D426C9-6F80-4A0A-A7FC-F4ECE3D90F3A}"/>
                </a:ext>
              </a:extLst>
            </xdr:cNvPr>
            <xdr:cNvSpPr txBox="1"/>
          </xdr:nvSpPr>
          <xdr:spPr>
            <a:xfrm>
              <a:off x="611504" y="1085850"/>
              <a:ext cx="689991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prescribed</m:t>
                      </m:r>
                      <m:r>
                        <a:rPr lang="en-US" sz="1600" b="0" i="0">
                          <a:solidFill>
                            <a:srgbClr val="41683C"/>
                          </a:solidFill>
                          <a:latin typeface="Cambria Math" panose="02040503050406030204" pitchFamily="18" charset="0"/>
                        </a:rPr>
                        <m:t> </m:t>
                      </m:r>
                      <m:r>
                        <a:rPr lang="en-US" sz="1600" b="0" i="1">
                          <a:solidFill>
                            <a:srgbClr val="41683C"/>
                          </a:solidFill>
                          <a:latin typeface="Cambria Math" panose="02040503050406030204" pitchFamily="18" charset="0"/>
                          <a:ea typeface="Cambria Math" panose="02040503050406030204" pitchFamily="18" charset="0"/>
                        </a:rPr>
                        <m:t>≥3 </m:t>
                      </m:r>
                      <m:r>
                        <m:rPr>
                          <m:sty m:val="p"/>
                        </m:rPr>
                        <a:rPr lang="en-US" sz="1600" b="0" i="0">
                          <a:solidFill>
                            <a:srgbClr val="41683C"/>
                          </a:solidFill>
                          <a:latin typeface="Cambria Math" panose="02040503050406030204" pitchFamily="18" charset="0"/>
                          <a:ea typeface="Cambria Math" panose="02040503050406030204" pitchFamily="18" charset="0"/>
                        </a:rPr>
                        <m:t>inhalers</m:t>
                      </m:r>
                      <m:r>
                        <a:rPr lang="en-US" sz="1600" b="0" i="0">
                          <a:solidFill>
                            <a:srgbClr val="41683C"/>
                          </a:solidFill>
                          <a:latin typeface="Cambria Math" panose="02040503050406030204" pitchFamily="18" charset="0"/>
                          <a:ea typeface="Cambria Math" panose="02040503050406030204" pitchFamily="18" charset="0"/>
                        </a:rPr>
                        <m:t> </m:t>
                      </m:r>
                      <m:r>
                        <m:rPr>
                          <m:sty m:val="p"/>
                        </m:rPr>
                        <a:rPr lang="en-US" sz="1600" b="0" i="0">
                          <a:solidFill>
                            <a:srgbClr val="41683C"/>
                          </a:solidFill>
                          <a:latin typeface="Cambria Math" panose="02040503050406030204" pitchFamily="18" charset="0"/>
                          <a:ea typeface="Cambria Math" panose="02040503050406030204" pitchFamily="18" charset="0"/>
                        </a:rPr>
                        <m:t>in</m:t>
                      </m:r>
                      <m:r>
                        <a:rPr lang="en-US" sz="1600" b="0" i="0">
                          <a:solidFill>
                            <a:srgbClr val="41683C"/>
                          </a:solidFill>
                          <a:latin typeface="Cambria Math" panose="02040503050406030204" pitchFamily="18" charset="0"/>
                          <a:ea typeface="Cambria Math" panose="02040503050406030204" pitchFamily="18" charset="0"/>
                        </a:rPr>
                        <m:t> </m:t>
                      </m:r>
                      <m:r>
                        <m:rPr>
                          <m:sty m:val="p"/>
                        </m:rPr>
                        <a:rPr lang="en-US" sz="1600" b="0" i="0">
                          <a:solidFill>
                            <a:srgbClr val="41683C"/>
                          </a:solidFill>
                          <a:latin typeface="Cambria Math" panose="02040503050406030204" pitchFamily="18" charset="0"/>
                          <a:ea typeface="Cambria Math" panose="02040503050406030204" pitchFamily="18" charset="0"/>
                        </a:rPr>
                        <m:t>the</m:t>
                      </m:r>
                      <m:r>
                        <a:rPr lang="en-US" sz="1600" b="0" i="0">
                          <a:solidFill>
                            <a:srgbClr val="41683C"/>
                          </a:solidFill>
                          <a:latin typeface="Cambria Math" panose="02040503050406030204" pitchFamily="18" charset="0"/>
                          <a:ea typeface="Cambria Math" panose="02040503050406030204" pitchFamily="18" charset="0"/>
                        </a:rPr>
                        <m:t> </m:t>
                      </m:r>
                      <m:r>
                        <m:rPr>
                          <m:sty m:val="p"/>
                        </m:rPr>
                        <a:rPr lang="en-US" sz="1600" b="0" i="0">
                          <a:solidFill>
                            <a:srgbClr val="41683C"/>
                          </a:solidFill>
                          <a:latin typeface="Cambria Math" panose="02040503050406030204" pitchFamily="18" charset="0"/>
                          <a:ea typeface="Cambria Math" panose="02040503050406030204" pitchFamily="18" charset="0"/>
                        </a:rPr>
                        <m:t>past</m:t>
                      </m:r>
                      <m:r>
                        <a:rPr lang="en-US" sz="1600" b="0" i="0">
                          <a:solidFill>
                            <a:srgbClr val="41683C"/>
                          </a:solidFill>
                          <a:latin typeface="Cambria Math" panose="02040503050406030204" pitchFamily="18" charset="0"/>
                          <a:ea typeface="Cambria Math" panose="02040503050406030204" pitchFamily="18" charset="0"/>
                        </a:rPr>
                        <m:t> </m:t>
                      </m:r>
                      <m:r>
                        <m:rPr>
                          <m:sty m:val="p"/>
                        </m:rPr>
                        <a:rPr lang="en-US" sz="1600" b="0" i="0">
                          <a:solidFill>
                            <a:srgbClr val="41683C"/>
                          </a:solidFill>
                          <a:latin typeface="Cambria Math" panose="02040503050406030204" pitchFamily="18" charset="0"/>
                          <a:ea typeface="Cambria Math" panose="02040503050406030204" pitchFamily="18" charset="0"/>
                        </a:rPr>
                        <m:t>year</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with</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an</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active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inhaler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prescription</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23D426C9-6F80-4A0A-A7FC-F4ECE3D90F3A}"/>
                </a:ext>
              </a:extLst>
            </xdr:cNvPr>
            <xdr:cNvSpPr txBox="1"/>
          </xdr:nvSpPr>
          <xdr:spPr>
            <a:xfrm>
              <a:off x="611504" y="1085850"/>
              <a:ext cx="689991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patients prescribed </a:t>
              </a:r>
              <a:r>
                <a:rPr lang="en-US" sz="1600" b="0" i="0">
                  <a:solidFill>
                    <a:srgbClr val="41683C"/>
                  </a:solidFill>
                  <a:latin typeface="Cambria Math" panose="02040503050406030204" pitchFamily="18" charset="0"/>
                  <a:ea typeface="Cambria Math" panose="02040503050406030204" pitchFamily="18" charset="0"/>
                </a:rPr>
                <a:t>≥3 inhalers in the past year)/(</a:t>
              </a:r>
              <a:r>
                <a:rPr lang="en-CA" sz="1600" b="0" i="0">
                  <a:solidFill>
                    <a:srgbClr val="41683C"/>
                  </a:solidFill>
                  <a:latin typeface="Cambria Math" panose="02040503050406030204" pitchFamily="18" charset="0"/>
                </a:rPr>
                <a:t># of </a:t>
              </a:r>
              <a:r>
                <a:rPr lang="en-US" sz="1600" b="0" i="0">
                  <a:solidFill>
                    <a:srgbClr val="41683C"/>
                  </a:solidFill>
                  <a:latin typeface="Cambria Math" panose="02040503050406030204" pitchFamily="18" charset="0"/>
                </a:rPr>
                <a:t>patients with an active inhaler prescription)</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5</xdr:col>
      <xdr:colOff>788669</xdr:colOff>
      <xdr:row>6</xdr:row>
      <xdr:rowOff>0</xdr:rowOff>
    </xdr:from>
    <xdr:to>
      <xdr:col>11</xdr:col>
      <xdr:colOff>49529</xdr:colOff>
      <xdr:row>19</xdr:row>
      <xdr:rowOff>123825</xdr:rowOff>
    </xdr:to>
    <xdr:graphicFrame macro="">
      <xdr:nvGraphicFramePr>
        <xdr:cNvPr id="2" name="Chart 1">
          <a:extLst>
            <a:ext uri="{FF2B5EF4-FFF2-40B4-BE49-F238E27FC236}">
              <a16:creationId xmlns:a16="http://schemas.microsoft.com/office/drawing/2014/main" id="{68EF9EA7-8432-4865-9236-EE837283D2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106679</xdr:colOff>
      <xdr:row>3</xdr:row>
      <xdr:rowOff>293370</xdr:rowOff>
    </xdr:from>
    <xdr:to>
      <xdr:col>7</xdr:col>
      <xdr:colOff>358140</xdr:colOff>
      <xdr:row>3</xdr:row>
      <xdr:rowOff>845277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798CF58F-13DD-4399-ADBF-786C398B4687}"/>
                </a:ext>
              </a:extLst>
            </xdr:cNvPr>
            <xdr:cNvSpPr txBox="1"/>
          </xdr:nvSpPr>
          <xdr:spPr>
            <a:xfrm>
              <a:off x="582929" y="960120"/>
              <a:ext cx="689991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who</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demonstrate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good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technique</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who</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have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technique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assessed</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798CF58F-13DD-4399-ADBF-786C398B4687}"/>
                </a:ext>
              </a:extLst>
            </xdr:cNvPr>
            <xdr:cNvSpPr txBox="1"/>
          </xdr:nvSpPr>
          <xdr:spPr>
            <a:xfrm>
              <a:off x="582929" y="960120"/>
              <a:ext cx="689991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patients who demonstrate good technique)/(</a:t>
              </a:r>
              <a:r>
                <a:rPr lang="en-CA" sz="1600" b="0" i="0">
                  <a:solidFill>
                    <a:srgbClr val="41683C"/>
                  </a:solidFill>
                  <a:latin typeface="Cambria Math" panose="02040503050406030204" pitchFamily="18" charset="0"/>
                </a:rPr>
                <a:t># of </a:t>
              </a:r>
              <a:r>
                <a:rPr lang="en-US" sz="1600" b="0" i="0">
                  <a:solidFill>
                    <a:srgbClr val="41683C"/>
                  </a:solidFill>
                  <a:latin typeface="Cambria Math" panose="02040503050406030204" pitchFamily="18" charset="0"/>
                </a:rPr>
                <a:t>patients who have technique assessed)</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5</xdr:col>
      <xdr:colOff>723899</xdr:colOff>
      <xdr:row>6</xdr:row>
      <xdr:rowOff>87630</xdr:rowOff>
    </xdr:from>
    <xdr:to>
      <xdr:col>10</xdr:col>
      <xdr:colOff>914399</xdr:colOff>
      <xdr:row>19</xdr:row>
      <xdr:rowOff>0</xdr:rowOff>
    </xdr:to>
    <xdr:graphicFrame macro="">
      <xdr:nvGraphicFramePr>
        <xdr:cNvPr id="2" name="Chart 1">
          <a:extLst>
            <a:ext uri="{FF2B5EF4-FFF2-40B4-BE49-F238E27FC236}">
              <a16:creationId xmlns:a16="http://schemas.microsoft.com/office/drawing/2014/main" id="{72881A42-7D11-4BBA-9D14-07AF6953C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131444</xdr:colOff>
      <xdr:row>3</xdr:row>
      <xdr:rowOff>419100</xdr:rowOff>
    </xdr:from>
    <xdr:to>
      <xdr:col>8</xdr:col>
      <xdr:colOff>19050</xdr:colOff>
      <xdr:row>3</xdr:row>
      <xdr:rowOff>974817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168E2EC4-6BB4-4D87-A1BC-3B17E99EF484}"/>
                </a:ext>
              </a:extLst>
            </xdr:cNvPr>
            <xdr:cNvSpPr txBox="1"/>
          </xdr:nvSpPr>
          <xdr:spPr>
            <a:xfrm>
              <a:off x="611504" y="1085850"/>
              <a:ext cx="689991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ED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visits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for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asthma</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and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COPD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exerbations</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ED</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visits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for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any</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reason</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168E2EC4-6BB4-4D87-A1BC-3B17E99EF484}"/>
                </a:ext>
              </a:extLst>
            </xdr:cNvPr>
            <xdr:cNvSpPr txBox="1"/>
          </xdr:nvSpPr>
          <xdr:spPr>
            <a:xfrm>
              <a:off x="611504" y="1085850"/>
              <a:ext cx="689991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ED visits for asthma and COPD exerbations)/(</a:t>
              </a:r>
              <a:r>
                <a:rPr lang="en-CA" sz="1600" b="0" i="0">
                  <a:solidFill>
                    <a:srgbClr val="41683C"/>
                  </a:solidFill>
                  <a:latin typeface="Cambria Math" panose="02040503050406030204" pitchFamily="18" charset="0"/>
                </a:rPr>
                <a:t># of </a:t>
              </a:r>
              <a:r>
                <a:rPr lang="en-US" sz="1600" b="0" i="0">
                  <a:solidFill>
                    <a:srgbClr val="41683C"/>
                  </a:solidFill>
                  <a:latin typeface="Cambria Math" panose="02040503050406030204" pitchFamily="18" charset="0"/>
                </a:rPr>
                <a:t>ED visits for any reason)</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5</xdr:col>
      <xdr:colOff>761999</xdr:colOff>
      <xdr:row>5</xdr:row>
      <xdr:rowOff>76200</xdr:rowOff>
    </xdr:from>
    <xdr:to>
      <xdr:col>11</xdr:col>
      <xdr:colOff>19049</xdr:colOff>
      <xdr:row>19</xdr:row>
      <xdr:rowOff>17145</xdr:rowOff>
    </xdr:to>
    <xdr:graphicFrame macro="">
      <xdr:nvGraphicFramePr>
        <xdr:cNvPr id="2" name="Chart 1">
          <a:extLst>
            <a:ext uri="{FF2B5EF4-FFF2-40B4-BE49-F238E27FC236}">
              <a16:creationId xmlns:a16="http://schemas.microsoft.com/office/drawing/2014/main" id="{079D4DF8-8154-4450-8EF9-6D56B52F61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125729</xdr:colOff>
      <xdr:row>3</xdr:row>
      <xdr:rowOff>285750</xdr:rowOff>
    </xdr:from>
    <xdr:to>
      <xdr:col>8</xdr:col>
      <xdr:colOff>5715</xdr:colOff>
      <xdr:row>3</xdr:row>
      <xdr:rowOff>837657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7A925A17-9AEF-42E0-B428-5E3D0EC550F9}"/>
                </a:ext>
              </a:extLst>
            </xdr:cNvPr>
            <xdr:cNvSpPr txBox="1"/>
          </xdr:nvSpPr>
          <xdr:spPr>
            <a:xfrm>
              <a:off x="601979" y="942975"/>
              <a:ext cx="689991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who</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report</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a</m:t>
                      </m:r>
                      <m:r>
                        <a:rPr lang="en-US" sz="1600" b="0" i="0">
                          <a:solidFill>
                            <a:srgbClr val="41683C"/>
                          </a:solidFill>
                          <a:latin typeface="Cambria Math" panose="02040503050406030204" pitchFamily="18" charset="0"/>
                        </a:rPr>
                        <m:t> 9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10 </m:t>
                      </m:r>
                      <m:r>
                        <m:rPr>
                          <m:sty m:val="p"/>
                        </m:rPr>
                        <a:rPr lang="en-US" sz="1600" b="0" i="0">
                          <a:solidFill>
                            <a:srgbClr val="41683C"/>
                          </a:solidFill>
                          <a:latin typeface="Cambria Math" panose="02040503050406030204" pitchFamily="18" charset="0"/>
                        </a:rPr>
                        <m:t>with</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their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overall</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experience</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patients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surveyed</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7A925A17-9AEF-42E0-B428-5E3D0EC550F9}"/>
                </a:ext>
              </a:extLst>
            </xdr:cNvPr>
            <xdr:cNvSpPr txBox="1"/>
          </xdr:nvSpPr>
          <xdr:spPr>
            <a:xfrm>
              <a:off x="601979" y="942975"/>
              <a:ext cx="6899911" cy="551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patients who report a 9 or 10 with their overall experience)/(</a:t>
              </a:r>
              <a:r>
                <a:rPr lang="en-CA" sz="1600" b="0" i="0">
                  <a:solidFill>
                    <a:srgbClr val="41683C"/>
                  </a:solidFill>
                  <a:latin typeface="Cambria Math" panose="02040503050406030204" pitchFamily="18" charset="0"/>
                </a:rPr>
                <a:t># of </a:t>
              </a:r>
              <a:r>
                <a:rPr lang="en-US" sz="1600" b="0" i="0">
                  <a:solidFill>
                    <a:srgbClr val="41683C"/>
                  </a:solidFill>
                  <a:latin typeface="Cambria Math" panose="02040503050406030204" pitchFamily="18" charset="0"/>
                </a:rPr>
                <a:t>patients surveyed)</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xdr:from>
      <xdr:col>5</xdr:col>
      <xdr:colOff>761999</xdr:colOff>
      <xdr:row>5</xdr:row>
      <xdr:rowOff>76200</xdr:rowOff>
    </xdr:from>
    <xdr:to>
      <xdr:col>11</xdr:col>
      <xdr:colOff>19049</xdr:colOff>
      <xdr:row>19</xdr:row>
      <xdr:rowOff>17145</xdr:rowOff>
    </xdr:to>
    <xdr:graphicFrame macro="">
      <xdr:nvGraphicFramePr>
        <xdr:cNvPr id="2" name="Chart 1">
          <a:extLst>
            <a:ext uri="{FF2B5EF4-FFF2-40B4-BE49-F238E27FC236}">
              <a16:creationId xmlns:a16="http://schemas.microsoft.com/office/drawing/2014/main" id="{80A9591E-0655-4735-9DD6-87C009BE87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3</xdr:row>
      <xdr:rowOff>266700</xdr:rowOff>
    </xdr:from>
    <xdr:to>
      <xdr:col>8</xdr:col>
      <xdr:colOff>20955</xdr:colOff>
      <xdr:row>3</xdr:row>
      <xdr:rowOff>822417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40E042E-FBB1-44E5-9278-2ED1A20F26C7}"/>
                </a:ext>
              </a:extLst>
            </xdr:cNvPr>
            <xdr:cNvSpPr txBox="1"/>
          </xdr:nvSpPr>
          <xdr:spPr>
            <a:xfrm>
              <a:off x="619124" y="923925"/>
              <a:ext cx="6898006" cy="55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14:m>
                <m:oMath xmlns:m="http://schemas.openxmlformats.org/officeDocument/2006/math">
                  <m:f>
                    <m:fPr>
                      <m:ctrlPr>
                        <a:rPr lang="en-US" sz="1600" b="0" i="1">
                          <a:solidFill>
                            <a:srgbClr val="41683C"/>
                          </a:solidFill>
                          <a:latin typeface="Cambria Math" panose="02040503050406030204" pitchFamily="18" charset="0"/>
                        </a:rPr>
                      </m:ctrlPr>
                    </m:fPr>
                    <m:num>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providers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staff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that</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indicate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positive</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perceptions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care</m:t>
                      </m:r>
                    </m:num>
                    <m:den>
                      <m:r>
                        <a:rPr lang="en-CA" sz="1600" b="0" i="0">
                          <a:solidFill>
                            <a:srgbClr val="41683C"/>
                          </a:solidFill>
                          <a:latin typeface="Cambria Math" panose="02040503050406030204" pitchFamily="18" charset="0"/>
                        </a:rPr>
                        <m:t># </m:t>
                      </m:r>
                      <m:r>
                        <m:rPr>
                          <m:sty m:val="p"/>
                        </m:rPr>
                        <a:rPr lang="en-CA" sz="1600" b="0" i="0">
                          <a:solidFill>
                            <a:srgbClr val="41683C"/>
                          </a:solidFill>
                          <a:latin typeface="Cambria Math" panose="02040503050406030204" pitchFamily="18" charset="0"/>
                        </a:rPr>
                        <m:t>of</m:t>
                      </m:r>
                      <m:r>
                        <a:rPr lang="en-CA"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providers</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or</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staff</m:t>
                      </m:r>
                      <m:r>
                        <a:rPr lang="en-US" sz="1600" b="0" i="0">
                          <a:solidFill>
                            <a:srgbClr val="41683C"/>
                          </a:solidFill>
                          <a:latin typeface="Cambria Math" panose="02040503050406030204" pitchFamily="18" charset="0"/>
                        </a:rPr>
                        <m:t> </m:t>
                      </m:r>
                      <m:r>
                        <m:rPr>
                          <m:sty m:val="p"/>
                        </m:rPr>
                        <a:rPr lang="en-US" sz="1600" b="0" i="0">
                          <a:solidFill>
                            <a:srgbClr val="41683C"/>
                          </a:solidFill>
                          <a:latin typeface="Cambria Math" panose="02040503050406030204" pitchFamily="18" charset="0"/>
                        </a:rPr>
                        <m:t>surveyed</m:t>
                      </m:r>
                    </m:den>
                  </m:f>
                </m:oMath>
              </a14:m>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Choice>
      <mc:Fallback xmlns="">
        <xdr:sp macro="" textlink="">
          <xdr:nvSpPr>
            <xdr:cNvPr id="3" name="TextBox 2">
              <a:extLst>
                <a:ext uri="{FF2B5EF4-FFF2-40B4-BE49-F238E27FC236}">
                  <a16:creationId xmlns:a16="http://schemas.microsoft.com/office/drawing/2014/main" id="{F40E042E-FBB1-44E5-9278-2ED1A20F26C7}"/>
                </a:ext>
              </a:extLst>
            </xdr:cNvPr>
            <xdr:cNvSpPr txBox="1"/>
          </xdr:nvSpPr>
          <xdr:spPr>
            <a:xfrm>
              <a:off x="619124" y="923925"/>
              <a:ext cx="6898006" cy="55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0" i="0">
                  <a:solidFill>
                    <a:srgbClr val="41683C"/>
                  </a:solidFill>
                  <a:latin typeface="Cambria Math" panose="02040503050406030204" pitchFamily="18" charset="0"/>
                </a:rPr>
                <a:t>(# of providers or staff that indicate positive perceptions of care)/(</a:t>
              </a:r>
              <a:r>
                <a:rPr lang="en-CA" sz="1600" b="0" i="0">
                  <a:solidFill>
                    <a:srgbClr val="41683C"/>
                  </a:solidFill>
                  <a:latin typeface="Cambria Math" panose="02040503050406030204" pitchFamily="18" charset="0"/>
                </a:rPr>
                <a:t># of </a:t>
              </a:r>
              <a:r>
                <a:rPr lang="en-US" sz="1600" b="0" i="0">
                  <a:solidFill>
                    <a:srgbClr val="41683C"/>
                  </a:solidFill>
                  <a:latin typeface="Cambria Math" panose="02040503050406030204" pitchFamily="18" charset="0"/>
                </a:rPr>
                <a:t>providers or staff surveyed)</a:t>
              </a:r>
              <a:r>
                <a:rPr lang="en-US" sz="1400" b="0" i="0">
                  <a:solidFill>
                    <a:srgbClr val="41683C"/>
                  </a:solidFill>
                  <a:latin typeface="+mn-lt"/>
                  <a:cs typeface="Poppins" panose="00000500000000000000" pitchFamily="2" charset="0"/>
                </a:rPr>
                <a:t>    x</a:t>
              </a:r>
              <a:r>
                <a:rPr lang="en-US" sz="1400" b="0" i="0" baseline="0">
                  <a:solidFill>
                    <a:srgbClr val="41683C"/>
                  </a:solidFill>
                  <a:latin typeface="+mn-lt"/>
                  <a:cs typeface="Poppins" panose="00000500000000000000" pitchFamily="2" charset="0"/>
                </a:rPr>
                <a:t>  </a:t>
              </a:r>
              <a:r>
                <a:rPr lang="en-US" sz="1400" b="0" i="0">
                  <a:solidFill>
                    <a:srgbClr val="41683C"/>
                  </a:solidFill>
                  <a:latin typeface="+mn-lt"/>
                  <a:cs typeface="Poppins" panose="00000500000000000000" pitchFamily="2" charset="0"/>
                </a:rPr>
                <a:t>100%</a:t>
              </a:r>
              <a:endParaRPr lang="en-US" sz="1600" b="0" i="0">
                <a:solidFill>
                  <a:srgbClr val="41683C"/>
                </a:solidFill>
                <a:latin typeface="+mn-lt"/>
                <a:cs typeface="Poppins" panose="00000500000000000000" pitchFamily="2" charset="0"/>
              </a:endParaRPr>
            </a:p>
          </xdr:txBody>
        </xdr:sp>
      </mc:Fallback>
    </mc:AlternateContent>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6156C25-D19E-49FD-A790-4DBBFDE4164F}" name="Table1" displayName="Table1" ref="B2:J44" totalsRowShown="0" headerRowDxfId="56" dataDxfId="54" headerRowBorderDxfId="55" tableBorderDxfId="53" totalsRowBorderDxfId="52">
  <autoFilter ref="B2:J44" xr:uid="{F6156C25-D19E-49FD-A790-4DBBFDE4164F}"/>
  <sortState xmlns:xlrd2="http://schemas.microsoft.com/office/spreadsheetml/2017/richdata2" ref="B3:J44">
    <sortCondition ref="B2:B44"/>
  </sortState>
  <tableColumns count="9">
    <tableColumn id="4" xr3:uid="{28DD5ED7-1543-4BE2-8651-ADAA691CB875}" name="Brand Name" dataDxfId="51"/>
    <tableColumn id="1" xr3:uid="{5F5B7B69-5E92-4C74-9E62-6ADDCF96F356}" name="Category" dataDxfId="50"/>
    <tableColumn id="2" xr3:uid="{E4E4D2E0-F3CB-43ED-9315-25C1EB901A2B}" name="Active Ingredient(s)" dataDxfId="49"/>
    <tableColumn id="3" xr3:uid="{FB31AEA5-D5A1-451B-A924-3C1ED408DE5F}" name="Type" dataDxfId="48"/>
    <tableColumn id="5" xr3:uid="{9632C871-717D-45E1-B217-FD82901BB59D}" name="Dose (mcg)" dataDxfId="47"/>
    <tableColumn id="9" xr3:uid="{9EFF0A3B-6CBC-4435-9DFF-014DB9D33DF9}" name="# Doses" dataDxfId="46"/>
    <tableColumn id="6" xr3:uid="{B504C19A-9F54-431D-83A9-0BBB0E9116E4}" name="Emissions Category" dataDxfId="45"/>
    <tableColumn id="7" xr3:uid="{ECAD97A6-1923-49E1-A53F-2CAD1CA037F2}" name="Carbon Footprint per inhaler (g CO2e)" dataDxfId="44"/>
    <tableColumn id="8" xr3:uid="{CE13CD19-B05A-4C56-B932-4EA4C57027B7}" name="Notes" dataDxfId="43"/>
  </tableColumns>
  <tableStyleInfo name="TableStyleLight4"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58E708C-CCF7-427D-93CE-0D635E1030B9}" name="ICS_LAMA_LABA" displayName="ICS_LAMA_LABA" ref="S1:S4" totalsRowShown="0" headerRowDxfId="18" dataDxfId="17">
  <autoFilter ref="S1:S4" xr:uid="{C58E708C-CCF7-427D-93CE-0D635E1030B9}"/>
  <sortState xmlns:xlrd2="http://schemas.microsoft.com/office/spreadsheetml/2017/richdata2" ref="S2:S4">
    <sortCondition ref="S1:S4"/>
  </sortState>
  <tableColumns count="1">
    <tableColumn id="1" xr3:uid="{43C81E8E-193B-42A4-B922-BADCFB84E5BC}" name="ICS / LAMA / LABA" dataDxfId="16"/>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2B1C31A-0175-42CD-98AC-17D3E3BD10C3}" name="Category" displayName="Category" ref="A1:A11" totalsRowShown="0" headerRowDxfId="15" dataDxfId="14">
  <autoFilter ref="A1:A11" xr:uid="{F2B1C31A-0175-42CD-98AC-17D3E3BD10C3}"/>
  <tableColumns count="1">
    <tableColumn id="1" xr3:uid="{6F240C8B-619F-4D5D-90D9-51B5DB83AF7F}" name="Category" dataDxfId="1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B0AB765-1034-4B2C-AC2D-73C97D09C400}" name="Blank" displayName="Blank" ref="U1:U43" totalsRowShown="0" headerRowDxfId="12" dataDxfId="11">
  <autoFilter ref="U1:U43" xr:uid="{3B0AB765-1034-4B2C-AC2D-73C97D09C400}"/>
  <sortState xmlns:xlrd2="http://schemas.microsoft.com/office/spreadsheetml/2017/richdata2" ref="U2:U43">
    <sortCondition ref="U1:U43"/>
  </sortState>
  <tableColumns count="1">
    <tableColumn id="1" xr3:uid="{CD2E7A8C-E7E6-42CB-9C7C-7D782865C13D}" name="All" dataDxfId="10"/>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818FA23-BC34-4F8D-B81C-329F0FF43924}" name="Month" displayName="Month" ref="A17:A27" totalsRowShown="0" headerRowDxfId="9" dataDxfId="8" tableBorderDxfId="7">
  <autoFilter ref="A17:A27" xr:uid="{B818FA23-BC34-4F8D-B81C-329F0FF43924}"/>
  <tableColumns count="1">
    <tableColumn id="1" xr3:uid="{B9F5416B-C785-4565-931F-08B01FC84B53}" name="Month/Year" dataDxfId="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6ED1725-730C-4E16-A7BE-F7668F080CEE}" name="SABA" displayName="SABA" ref="C1:C8" totalsRowShown="0" headerRowDxfId="42" dataDxfId="41">
  <autoFilter ref="C1:C8" xr:uid="{56ED1725-730C-4E16-A7BE-F7668F080CEE}"/>
  <sortState xmlns:xlrd2="http://schemas.microsoft.com/office/spreadsheetml/2017/richdata2" ref="C2:C8">
    <sortCondition ref="C1:C8"/>
  </sortState>
  <tableColumns count="1">
    <tableColumn id="1" xr3:uid="{5AFB0757-0CC6-48B3-BAB4-6E89123904F3}" name="SABA" dataDxfId="4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C3701D5-8EC3-4826-9798-392AAB0BA4B1}" name="SAMA" displayName="SAMA" ref="E1:E2" totalsRowShown="0" headerRowDxfId="39" dataDxfId="38">
  <autoFilter ref="E1:E2" xr:uid="{BC3701D5-8EC3-4826-9798-392AAB0BA4B1}"/>
  <tableColumns count="1">
    <tableColumn id="1" xr3:uid="{873311F2-5FC1-439E-A13A-3FE7BECA34A4}" name="SAMA" dataDxfId="3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DDE0B0-8563-44E9-ACAB-15BCD7D26815}" name="SABA_SAMA" displayName="SABA_SAMA" ref="G1:G2" totalsRowShown="0" headerRowDxfId="36" dataDxfId="35">
  <autoFilter ref="G1:G2" xr:uid="{C7DDE0B0-8563-44E9-ACAB-15BCD7D26815}"/>
  <tableColumns count="1">
    <tableColumn id="1" xr3:uid="{5B36BAC0-DEFC-4566-B1E5-7790884BDA6F}" name="SABA / SAMA" dataDxfId="3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1905131-A445-4198-A148-DB62C545AEB4}" name="ICS" displayName="ICS" ref="I1:I11" totalsRowShown="0" headerRowDxfId="33" dataDxfId="32">
  <autoFilter ref="I1:I11" xr:uid="{C1905131-A445-4198-A148-DB62C545AEB4}"/>
  <sortState xmlns:xlrd2="http://schemas.microsoft.com/office/spreadsheetml/2017/richdata2" ref="I2:I11">
    <sortCondition ref="I1:I11"/>
  </sortState>
  <tableColumns count="1">
    <tableColumn id="1" xr3:uid="{5ABB7C60-14EF-4841-8A73-19867162150F}" name="ICS" dataDxfId="31"/>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8F84E4E-B8E6-4753-B66A-89B866A88CA8}" name="LABA" displayName="LABA" ref="K1:K4" totalsRowShown="0" headerRowDxfId="30" dataDxfId="29">
  <autoFilter ref="K1:K4" xr:uid="{58F84E4E-B8E6-4753-B66A-89B866A88CA8}"/>
  <sortState xmlns:xlrd2="http://schemas.microsoft.com/office/spreadsheetml/2017/richdata2" ref="K2:K4">
    <sortCondition ref="K1:K4"/>
  </sortState>
  <tableColumns count="1">
    <tableColumn id="1" xr3:uid="{25E874E8-13C1-4D3B-B29E-F71538705E5C}" name="LABA" dataDxfId="28"/>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B27C3D3-2BB4-46C3-B0F7-970C950EF17C}" name="LAMA" displayName="LAMA" ref="M1:M6" totalsRowShown="0" headerRowDxfId="27" dataDxfId="26">
  <autoFilter ref="M1:M6" xr:uid="{6B27C3D3-2BB4-46C3-B0F7-970C950EF17C}"/>
  <sortState xmlns:xlrd2="http://schemas.microsoft.com/office/spreadsheetml/2017/richdata2" ref="M2:M6">
    <sortCondition ref="M1:M6"/>
  </sortState>
  <tableColumns count="1">
    <tableColumn id="1" xr3:uid="{4B7C2F28-CA53-4EBE-986F-EF43A26DDD36}" name="LAMA" dataDxfId="2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7A16F87-B88B-4E20-BBAB-DC5AE3E87C09}" name="LABA_LAMA" displayName="LABA_LAMA" ref="O1:O5" totalsRowShown="0" headerRowDxfId="24" dataDxfId="23">
  <autoFilter ref="O1:O5" xr:uid="{E7A16F87-B88B-4E20-BBAB-DC5AE3E87C09}"/>
  <sortState xmlns:xlrd2="http://schemas.microsoft.com/office/spreadsheetml/2017/richdata2" ref="O2:O5">
    <sortCondition ref="O1:O5"/>
  </sortState>
  <tableColumns count="1">
    <tableColumn id="1" xr3:uid="{06101553-10C5-43B0-BA4D-428062B4EF73}" name="LABA / LAMA" dataDxfId="22"/>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9758C47-193E-4AD0-9B79-2D069CDEE1D2}" name="ICS_LABA" displayName="ICS_LABA" ref="Q1:Q9" totalsRowShown="0" headerRowDxfId="21" dataDxfId="20">
  <autoFilter ref="Q1:Q9" xr:uid="{09758C47-193E-4AD0-9B79-2D069CDEE1D2}"/>
  <sortState xmlns:xlrd2="http://schemas.microsoft.com/office/spreadsheetml/2017/richdata2" ref="Q2:Q9">
    <sortCondition ref="Q1:Q9"/>
  </sortState>
  <tableColumns count="1">
    <tableColumn id="1" xr3:uid="{DC6B572E-127A-4AC7-B40C-C5F1391EB406}" name="ICS / LABA" dataDxfId="19"/>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printerSettings" Target="../printerSettings/printerSettings13.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95A74-FAE0-4355-AB01-6F3C3E361840}">
  <dimension ref="A1:XFD144"/>
  <sheetViews>
    <sheetView showGridLines="0" view="pageLayout" topLeftCell="A5" zoomScaleNormal="70" workbookViewId="0">
      <selection activeCell="C4" sqref="C4:I4"/>
    </sheetView>
  </sheetViews>
  <sheetFormatPr defaultColWidth="0" defaultRowHeight="15" customHeight="1" zeroHeight="1" x14ac:dyDescent="0.3"/>
  <cols>
    <col min="1" max="1" width="9.5546875" style="1" customWidth="1"/>
    <col min="2" max="2" width="9" style="1" customWidth="1"/>
    <col min="3" max="3" width="12.109375" style="1" customWidth="1"/>
    <col min="4" max="7" width="9.109375" style="1" customWidth="1"/>
    <col min="8" max="8" width="7" style="1" customWidth="1"/>
    <col min="9" max="9" width="11.88671875" style="1" customWidth="1"/>
    <col min="10" max="10" width="3.33203125" style="1" hidden="1" customWidth="1"/>
    <col min="11" max="16382" width="4.33203125" style="1" hidden="1"/>
    <col min="16383" max="16383" width="1.44140625" style="1" hidden="1" customWidth="1"/>
    <col min="16384" max="16384" width="6.33203125" style="1" customWidth="1"/>
  </cols>
  <sheetData>
    <row r="1" spans="1:9 16384:16384" ht="28.95" customHeight="1" x14ac:dyDescent="0.3"/>
    <row r="2" spans="1:9 16384:16384" ht="15" customHeight="1" x14ac:dyDescent="0.3"/>
    <row r="3" spans="1:9 16384:16384" ht="37.200000000000003" customHeight="1" x14ac:dyDescent="0.45">
      <c r="A3" s="73" t="s">
        <v>194</v>
      </c>
      <c r="B3" s="3"/>
    </row>
    <row r="4" spans="1:9 16384:16384" ht="274.5" customHeight="1" x14ac:dyDescent="0.3">
      <c r="A4" s="74" t="s">
        <v>0</v>
      </c>
      <c r="B4" s="74"/>
      <c r="C4" s="75" t="s">
        <v>195</v>
      </c>
      <c r="D4" s="76"/>
      <c r="E4" s="76"/>
      <c r="F4" s="76"/>
      <c r="G4" s="76"/>
      <c r="H4" s="76"/>
      <c r="I4" s="76"/>
      <c r="XFD4" s="2"/>
    </row>
    <row r="5" spans="1:9 16384:16384" ht="14.4" x14ac:dyDescent="0.3">
      <c r="A5" s="77" t="s">
        <v>1</v>
      </c>
      <c r="B5" s="77"/>
      <c r="C5" s="78"/>
      <c r="D5" s="79"/>
      <c r="E5" s="79"/>
      <c r="F5" s="79"/>
      <c r="G5" s="79"/>
      <c r="H5" s="79"/>
      <c r="I5" s="79"/>
      <c r="XFD5" s="2"/>
    </row>
    <row r="6" spans="1:9 16384:16384" ht="14.4" x14ac:dyDescent="0.3">
      <c r="A6" s="77" t="s">
        <v>3</v>
      </c>
      <c r="B6" s="77"/>
      <c r="C6" s="78"/>
      <c r="D6" s="79"/>
      <c r="E6" s="79"/>
      <c r="F6" s="79"/>
      <c r="G6" s="79"/>
      <c r="H6" s="79"/>
      <c r="I6" s="79"/>
      <c r="XFD6" s="2"/>
    </row>
    <row r="7" spans="1:9 16384:16384" ht="15" customHeight="1" x14ac:dyDescent="0.3"/>
    <row r="8" spans="1:9 16384:16384" ht="15" customHeight="1" x14ac:dyDescent="0.3">
      <c r="A8" s="1" t="s">
        <v>183</v>
      </c>
    </row>
    <row r="9" spans="1:9 16384:16384" ht="15" customHeight="1" x14ac:dyDescent="0.3"/>
    <row r="10" spans="1:9 16384:16384" ht="15" customHeight="1" x14ac:dyDescent="0.3"/>
    <row r="11" spans="1:9 16384:16384" ht="15" customHeight="1" x14ac:dyDescent="0.3"/>
    <row r="12" spans="1:9 16384:16384" ht="15" customHeight="1" x14ac:dyDescent="0.3"/>
    <row r="13" spans="1:9 16384:16384" ht="15" customHeight="1" x14ac:dyDescent="0.3"/>
    <row r="14" spans="1:9 16384:16384" ht="15" customHeight="1" x14ac:dyDescent="0.3"/>
    <row r="15" spans="1:9 16384:16384" ht="15" customHeight="1" x14ac:dyDescent="0.3"/>
    <row r="16" spans="1:9 16384:16384" ht="15" customHeight="1" x14ac:dyDescent="0.3"/>
    <row r="17" s="1" customFormat="1" ht="15" customHeight="1" x14ac:dyDescent="0.3"/>
    <row r="18" s="1" customFormat="1" ht="15" customHeight="1" x14ac:dyDescent="0.3"/>
    <row r="19" s="1" customFormat="1" ht="15" customHeight="1" x14ac:dyDescent="0.3"/>
    <row r="20" s="1" customFormat="1" ht="15" customHeight="1" x14ac:dyDescent="0.3"/>
    <row r="21" s="1" customFormat="1" ht="15" customHeight="1" x14ac:dyDescent="0.3"/>
    <row r="22" s="1" customFormat="1" ht="15" customHeight="1" x14ac:dyDescent="0.3"/>
    <row r="23" s="1" customFormat="1" ht="15" customHeight="1" x14ac:dyDescent="0.3"/>
    <row r="24" s="1" customFormat="1" ht="15" customHeight="1" x14ac:dyDescent="0.3"/>
    <row r="25" s="1" customFormat="1" ht="15" customHeight="1" x14ac:dyDescent="0.3"/>
    <row r="26" s="1" customFormat="1" ht="15" customHeight="1" x14ac:dyDescent="0.3"/>
    <row r="27" s="1" customFormat="1" ht="15" customHeight="1" x14ac:dyDescent="0.3"/>
    <row r="28" s="1" customFormat="1" ht="15" customHeight="1" x14ac:dyDescent="0.3"/>
    <row r="29" s="1" customFormat="1" ht="15" customHeight="1" x14ac:dyDescent="0.3"/>
    <row r="30" s="1" customFormat="1" ht="15" customHeight="1" x14ac:dyDescent="0.3"/>
    <row r="31" s="1" customFormat="1" ht="15" customHeight="1" x14ac:dyDescent="0.3"/>
    <row r="32" s="1" customFormat="1" ht="15" customHeight="1" x14ac:dyDescent="0.3"/>
    <row r="33" s="1" customFormat="1" ht="15" customHeight="1" x14ac:dyDescent="0.3"/>
    <row r="34" s="1" customFormat="1" ht="15" customHeight="1" x14ac:dyDescent="0.3"/>
    <row r="35" s="1" customFormat="1" ht="15" customHeight="1" x14ac:dyDescent="0.3"/>
    <row r="36" s="1" customFormat="1" ht="15" customHeight="1" x14ac:dyDescent="0.3"/>
    <row r="37" s="1" customFormat="1" ht="15" customHeight="1" x14ac:dyDescent="0.3"/>
    <row r="38" s="1" customFormat="1" ht="15" customHeight="1" x14ac:dyDescent="0.3"/>
    <row r="39" s="1" customFormat="1" ht="15" customHeight="1" x14ac:dyDescent="0.3"/>
    <row r="40" s="1" customFormat="1" ht="15" customHeight="1" x14ac:dyDescent="0.3"/>
    <row r="41" s="1" customFormat="1" ht="15" customHeight="1" x14ac:dyDescent="0.3"/>
    <row r="42" s="1" customFormat="1" ht="15" customHeight="1" x14ac:dyDescent="0.3"/>
    <row r="43" s="1" customFormat="1" ht="15" customHeight="1" x14ac:dyDescent="0.3"/>
    <row r="44" s="1" customFormat="1" ht="15" customHeight="1" x14ac:dyDescent="0.3"/>
    <row r="45" s="1" customFormat="1" ht="15" customHeight="1" x14ac:dyDescent="0.3"/>
    <row r="46" s="1" customFormat="1" ht="15" customHeight="1" x14ac:dyDescent="0.3"/>
    <row r="47" s="1" customFormat="1" ht="15" customHeight="1" x14ac:dyDescent="0.3"/>
    <row r="48" s="1" customFormat="1" ht="15" customHeight="1" x14ac:dyDescent="0.3"/>
    <row r="49" s="1" customFormat="1" ht="15" customHeight="1" x14ac:dyDescent="0.3"/>
    <row r="50" s="1" customFormat="1" ht="15" customHeight="1" x14ac:dyDescent="0.3"/>
    <row r="51" s="1" customFormat="1" ht="15" customHeight="1" x14ac:dyDescent="0.3"/>
    <row r="52" s="1" customFormat="1" ht="15" customHeight="1" x14ac:dyDescent="0.3"/>
    <row r="53" s="1" customFormat="1" ht="15" customHeight="1" x14ac:dyDescent="0.3"/>
    <row r="54" s="1" customFormat="1" ht="15" customHeight="1" x14ac:dyDescent="0.3"/>
    <row r="55" s="1" customFormat="1" ht="15" customHeight="1" x14ac:dyDescent="0.3"/>
    <row r="56" s="1" customFormat="1" ht="15" customHeight="1" x14ac:dyDescent="0.3"/>
    <row r="57" s="1" customFormat="1" ht="15" customHeight="1" x14ac:dyDescent="0.3"/>
    <row r="58" s="1" customFormat="1" ht="15" customHeight="1" x14ac:dyDescent="0.3"/>
    <row r="59" s="1" customFormat="1" ht="15" customHeight="1" x14ac:dyDescent="0.3"/>
    <row r="60" s="1" customFormat="1" ht="15" customHeight="1" x14ac:dyDescent="0.3"/>
    <row r="61" s="1" customFormat="1" ht="15" customHeight="1" x14ac:dyDescent="0.3"/>
    <row r="62" s="1" customFormat="1" ht="15" customHeight="1" x14ac:dyDescent="0.3"/>
    <row r="63" s="1" customFormat="1" ht="15" customHeight="1" x14ac:dyDescent="0.3"/>
    <row r="64" s="1" customFormat="1" ht="15" customHeight="1" x14ac:dyDescent="0.3"/>
    <row r="65" s="1" customFormat="1" ht="15" customHeight="1" x14ac:dyDescent="0.3"/>
    <row r="66" s="1" customFormat="1" ht="15" customHeight="1" x14ac:dyDescent="0.3"/>
    <row r="67" s="1" customFormat="1" ht="15" customHeight="1" x14ac:dyDescent="0.3"/>
    <row r="68" s="1" customFormat="1" ht="15" customHeight="1" x14ac:dyDescent="0.3"/>
    <row r="69" s="1" customFormat="1" ht="15" customHeight="1" x14ac:dyDescent="0.3"/>
    <row r="70" s="1" customFormat="1" ht="15" customHeight="1" x14ac:dyDescent="0.3"/>
    <row r="71" s="1" customFormat="1" ht="15" customHeight="1" x14ac:dyDescent="0.3"/>
    <row r="72" s="1" customFormat="1" ht="15" customHeight="1" x14ac:dyDescent="0.3"/>
    <row r="73" s="1" customFormat="1" ht="15" customHeight="1" x14ac:dyDescent="0.3"/>
    <row r="74" s="1" customFormat="1" ht="15" customHeight="1" x14ac:dyDescent="0.3"/>
    <row r="75" s="1" customFormat="1" ht="15" customHeight="1" x14ac:dyDescent="0.3"/>
    <row r="76" s="1" customFormat="1" ht="15" customHeight="1" x14ac:dyDescent="0.3"/>
    <row r="77" s="1" customFormat="1" ht="15" customHeight="1" x14ac:dyDescent="0.3"/>
    <row r="78" s="1" customFormat="1" ht="15" customHeight="1" x14ac:dyDescent="0.3"/>
    <row r="79" s="1" customFormat="1" ht="15" customHeight="1" x14ac:dyDescent="0.3"/>
    <row r="80" s="1" customFormat="1" ht="15" customHeight="1" x14ac:dyDescent="0.3"/>
    <row r="81" s="1" customFormat="1" ht="15" customHeight="1" x14ac:dyDescent="0.3"/>
    <row r="82" s="1" customFormat="1" ht="15" customHeight="1" x14ac:dyDescent="0.3"/>
    <row r="83" s="1" customFormat="1" ht="15" customHeight="1" x14ac:dyDescent="0.3"/>
    <row r="84" s="1" customFormat="1" ht="15" customHeight="1" x14ac:dyDescent="0.3"/>
    <row r="85" s="1" customFormat="1" ht="15" customHeight="1" x14ac:dyDescent="0.3"/>
    <row r="86" s="1" customFormat="1" ht="15" customHeight="1" x14ac:dyDescent="0.3"/>
    <row r="87" s="1" customFormat="1" ht="15" customHeight="1" x14ac:dyDescent="0.3"/>
    <row r="88" s="1" customFormat="1" ht="15" customHeight="1" x14ac:dyDescent="0.3"/>
    <row r="89" s="1" customFormat="1" ht="15" customHeight="1" x14ac:dyDescent="0.3"/>
    <row r="90" s="1" customFormat="1" ht="15" customHeight="1" x14ac:dyDescent="0.3"/>
    <row r="91" s="1" customFormat="1" ht="15" customHeight="1" x14ac:dyDescent="0.3"/>
    <row r="92" s="1" customFormat="1" ht="15" customHeight="1" x14ac:dyDescent="0.3"/>
    <row r="93" s="1" customFormat="1" ht="15" customHeight="1" x14ac:dyDescent="0.3"/>
    <row r="94" s="1" customFormat="1" ht="15" customHeight="1" x14ac:dyDescent="0.3"/>
    <row r="95" s="1" customFormat="1" ht="15" customHeight="1" x14ac:dyDescent="0.3"/>
    <row r="96" s="1" customFormat="1" ht="15" customHeight="1" x14ac:dyDescent="0.3"/>
    <row r="97" s="1" customFormat="1" ht="15" customHeight="1" x14ac:dyDescent="0.3"/>
    <row r="98" s="1" customFormat="1" ht="15" customHeight="1" x14ac:dyDescent="0.3"/>
    <row r="99" s="1" customFormat="1" ht="15" customHeight="1" x14ac:dyDescent="0.3"/>
    <row r="100" s="1" customFormat="1" ht="15" customHeight="1" x14ac:dyDescent="0.3"/>
    <row r="101" s="1" customFormat="1" ht="15" customHeight="1" x14ac:dyDescent="0.3"/>
    <row r="102" s="1" customFormat="1" ht="15" customHeight="1" x14ac:dyDescent="0.3"/>
    <row r="103" s="1" customFormat="1" ht="15" customHeight="1" x14ac:dyDescent="0.3"/>
    <row r="104" s="1" customFormat="1" ht="15" customHeight="1" x14ac:dyDescent="0.3"/>
    <row r="105" s="1" customFormat="1" ht="15" customHeight="1" x14ac:dyDescent="0.3"/>
    <row r="106" s="1" customFormat="1" ht="15" customHeight="1" x14ac:dyDescent="0.3"/>
    <row r="107" s="1" customFormat="1" ht="15" customHeight="1" x14ac:dyDescent="0.3"/>
    <row r="108" s="1" customFormat="1" ht="15" customHeight="1" x14ac:dyDescent="0.3"/>
    <row r="109" s="1" customFormat="1" ht="15" customHeight="1" x14ac:dyDescent="0.3"/>
    <row r="110" s="1" customFormat="1" ht="15" customHeight="1" x14ac:dyDescent="0.3"/>
    <row r="111" s="1" customFormat="1" ht="15" customHeight="1" x14ac:dyDescent="0.3"/>
    <row r="112" s="1" customFormat="1" ht="15" customHeight="1" x14ac:dyDescent="0.3"/>
    <row r="113" s="1" customFormat="1" ht="15" customHeight="1" x14ac:dyDescent="0.3"/>
    <row r="114" s="1" customFormat="1" ht="15" customHeight="1" x14ac:dyDescent="0.3"/>
    <row r="115" s="1" customFormat="1" ht="15" customHeight="1" x14ac:dyDescent="0.3"/>
    <row r="116" s="1" customFormat="1" ht="15" customHeight="1" x14ac:dyDescent="0.3"/>
    <row r="117" s="1" customFormat="1" ht="15" customHeight="1" x14ac:dyDescent="0.3"/>
    <row r="118" s="1" customFormat="1" ht="15" customHeight="1" x14ac:dyDescent="0.3"/>
    <row r="119" s="1" customFormat="1" ht="15" customHeight="1" x14ac:dyDescent="0.3"/>
    <row r="120" s="1" customFormat="1" ht="15" customHeight="1" x14ac:dyDescent="0.3"/>
    <row r="121" s="1" customFormat="1" ht="15" customHeight="1" x14ac:dyDescent="0.3"/>
    <row r="122" s="1" customFormat="1" ht="15" customHeight="1" x14ac:dyDescent="0.3"/>
    <row r="123" s="1" customFormat="1" ht="15" customHeight="1" x14ac:dyDescent="0.3"/>
    <row r="124" s="1" customFormat="1" ht="15" customHeight="1" x14ac:dyDescent="0.3"/>
    <row r="125" s="1" customFormat="1" ht="15" customHeight="1" x14ac:dyDescent="0.3"/>
    <row r="126" s="1" customFormat="1" ht="15" customHeight="1" x14ac:dyDescent="0.3"/>
    <row r="127" s="1" customFormat="1" ht="15" customHeight="1" x14ac:dyDescent="0.3"/>
    <row r="128" s="1" customFormat="1" ht="15" customHeight="1" x14ac:dyDescent="0.3"/>
    <row r="129" s="1" customFormat="1" ht="15" customHeight="1" x14ac:dyDescent="0.3"/>
    <row r="130" s="1" customFormat="1" ht="15" customHeight="1" x14ac:dyDescent="0.3"/>
    <row r="131" s="1" customFormat="1" ht="15" customHeight="1" x14ac:dyDescent="0.3"/>
    <row r="132" s="1" customFormat="1" ht="15" customHeight="1" x14ac:dyDescent="0.3"/>
    <row r="133" s="1" customFormat="1" ht="15" customHeight="1" x14ac:dyDescent="0.3"/>
    <row r="134" s="1" customFormat="1" ht="15" customHeight="1" x14ac:dyDescent="0.3"/>
    <row r="135" s="1" customFormat="1" ht="15" customHeight="1" x14ac:dyDescent="0.3"/>
    <row r="136" s="1" customFormat="1" ht="15" customHeight="1" x14ac:dyDescent="0.3"/>
    <row r="137" s="1" customFormat="1" ht="15" customHeight="1" x14ac:dyDescent="0.3"/>
    <row r="138" s="1" customFormat="1" ht="15" customHeight="1" x14ac:dyDescent="0.3"/>
    <row r="139" s="1" customFormat="1" ht="15" customHeight="1" x14ac:dyDescent="0.3"/>
    <row r="140" s="1" customFormat="1" ht="15" customHeight="1" x14ac:dyDescent="0.3"/>
    <row r="141" s="1" customFormat="1" ht="15" customHeight="1" x14ac:dyDescent="0.3"/>
    <row r="142" s="1" customFormat="1" ht="15" customHeight="1" x14ac:dyDescent="0.3"/>
    <row r="143" s="1" customFormat="1" ht="15" customHeight="1" x14ac:dyDescent="0.3"/>
    <row r="144" s="1" customFormat="1" ht="15" customHeight="1" x14ac:dyDescent="0.3"/>
  </sheetData>
  <sheetProtection formatCells="0" formatRows="0" insertRows="0" insertHyperlinks="0" deleteColumns="0" deleteRows="0" sort="0" autoFilter="0"/>
  <mergeCells count="6">
    <mergeCell ref="A4:B4"/>
    <mergeCell ref="C4:I4"/>
    <mergeCell ref="A5:B5"/>
    <mergeCell ref="C5:I5"/>
    <mergeCell ref="A6:B6"/>
    <mergeCell ref="C6:I6"/>
  </mergeCells>
  <pageMargins left="0.51181102362204722" right="0.70866141732283472" top="0.94488188976377963" bottom="0.74803149606299213" header="0" footer="0.31496062992125984"/>
  <pageSetup orientation="portrait" r:id="rId1"/>
  <headerFooter>
    <oddHeader>&amp;L&amp;G&amp;R&amp;G</oddHeader>
    <oddFooter>&amp;L&amp;G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2E014-AB72-498A-9648-D3EE67244637}">
  <sheetPr>
    <tabColor rgb="FFD4BFC5"/>
    <pageSetUpPr autoPageBreaks="0"/>
  </sheetPr>
  <dimension ref="A2:O34"/>
  <sheetViews>
    <sheetView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2" spans="2:11" ht="23.25" customHeight="1" x14ac:dyDescent="0.3">
      <c r="B2" s="97" t="s">
        <v>206</v>
      </c>
      <c r="C2" s="97"/>
      <c r="D2" s="97"/>
      <c r="E2" s="97"/>
      <c r="F2" s="97"/>
      <c r="G2" s="97"/>
      <c r="H2" s="97"/>
      <c r="I2" s="97"/>
      <c r="J2" s="97"/>
      <c r="K2" s="97"/>
    </row>
    <row r="3" spans="2:11" ht="15" thickBot="1" x14ac:dyDescent="0.35"/>
    <row r="4" spans="2:11" ht="69.599999999999994" customHeight="1" thickBot="1" x14ac:dyDescent="0.35">
      <c r="B4" s="82" t="s">
        <v>139</v>
      </c>
      <c r="C4" s="83"/>
      <c r="D4" s="83"/>
      <c r="E4" s="83"/>
      <c r="F4" s="83"/>
      <c r="G4" s="83"/>
      <c r="H4" s="83"/>
      <c r="I4" s="83"/>
      <c r="J4" s="83"/>
      <c r="K4" s="84"/>
    </row>
    <row r="7" spans="2:11" ht="78.599999999999994" thickBot="1" x14ac:dyDescent="0.35">
      <c r="B7" s="10" t="s">
        <v>2</v>
      </c>
      <c r="C7" s="6" t="s">
        <v>141</v>
      </c>
      <c r="D7" s="6" t="s">
        <v>140</v>
      </c>
      <c r="E7" s="6" t="s">
        <v>93</v>
      </c>
    </row>
    <row r="8" spans="2:11" ht="15" thickTop="1" x14ac:dyDescent="0.3">
      <c r="B8" s="11" t="s">
        <v>5</v>
      </c>
      <c r="C8" s="12"/>
      <c r="D8" s="13"/>
      <c r="E8" s="14" t="str">
        <f>IF(ISBLANK(C8),"",(C8/D8))</f>
        <v/>
      </c>
    </row>
    <row r="9" spans="2:11" x14ac:dyDescent="0.3">
      <c r="B9" s="15" t="s">
        <v>6</v>
      </c>
      <c r="C9" s="8"/>
      <c r="D9" s="9"/>
      <c r="E9" s="7" t="str">
        <f t="shared" ref="E9:E17" si="0">IF(ISBLANK(C9),"",(C9/D9))</f>
        <v/>
      </c>
    </row>
    <row r="10" spans="2:11" x14ac:dyDescent="0.3">
      <c r="B10" s="15" t="s">
        <v>7</v>
      </c>
      <c r="C10" s="8"/>
      <c r="D10" s="9"/>
      <c r="E10" s="7" t="str">
        <f t="shared" si="0"/>
        <v/>
      </c>
    </row>
    <row r="11" spans="2:11" x14ac:dyDescent="0.3">
      <c r="B11" s="15" t="s">
        <v>8</v>
      </c>
      <c r="C11" s="8"/>
      <c r="D11" s="9"/>
      <c r="E11" s="7" t="str">
        <f t="shared" si="0"/>
        <v/>
      </c>
    </row>
    <row r="12" spans="2:11" x14ac:dyDescent="0.3">
      <c r="B12" s="15" t="s">
        <v>9</v>
      </c>
      <c r="C12" s="8"/>
      <c r="D12" s="9"/>
      <c r="E12" s="7" t="str">
        <f t="shared" si="0"/>
        <v/>
      </c>
    </row>
    <row r="13" spans="2:11" x14ac:dyDescent="0.3">
      <c r="B13" s="15" t="s">
        <v>10</v>
      </c>
      <c r="C13" s="8"/>
      <c r="D13" s="9"/>
      <c r="E13" s="7" t="str">
        <f t="shared" si="0"/>
        <v/>
      </c>
    </row>
    <row r="14" spans="2:11" x14ac:dyDescent="0.3">
      <c r="B14" s="15" t="s">
        <v>11</v>
      </c>
      <c r="C14" s="8"/>
      <c r="D14" s="9"/>
      <c r="E14" s="7" t="str">
        <f t="shared" si="0"/>
        <v/>
      </c>
    </row>
    <row r="15" spans="2:11" x14ac:dyDescent="0.3">
      <c r="B15" s="15" t="s">
        <v>12</v>
      </c>
      <c r="C15" s="8"/>
      <c r="D15" s="9"/>
      <c r="E15" s="7" t="str">
        <f t="shared" si="0"/>
        <v/>
      </c>
    </row>
    <row r="16" spans="2:11" x14ac:dyDescent="0.3">
      <c r="B16" s="15" t="s">
        <v>13</v>
      </c>
      <c r="C16" s="8"/>
      <c r="D16" s="9"/>
      <c r="E16" s="7" t="str">
        <f t="shared" si="0"/>
        <v/>
      </c>
    </row>
    <row r="17" spans="2:5" x14ac:dyDescent="0.3">
      <c r="B17" s="15" t="s">
        <v>14</v>
      </c>
      <c r="C17" s="8"/>
      <c r="D17" s="9"/>
      <c r="E17" s="7" t="str">
        <f t="shared" si="0"/>
        <v/>
      </c>
    </row>
    <row r="33" customFormat="1" x14ac:dyDescent="0.3"/>
    <row r="34" customFormat="1" x14ac:dyDescent="0.3"/>
  </sheetData>
  <mergeCells count="2">
    <mergeCell ref="B2:K2"/>
    <mergeCell ref="B4:K4"/>
  </mergeCells>
  <pageMargins left="0.7" right="0.7" top="0.75" bottom="0.75" header="0.3" footer="0.3"/>
  <pageSetup paperSize="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6D5B1-6490-4311-884E-9B5DE4B6C77D}">
  <sheetPr>
    <tabColor rgb="FFD9D9D9"/>
    <pageSetUpPr autoPageBreaks="0"/>
  </sheetPr>
  <dimension ref="A2:O34"/>
  <sheetViews>
    <sheetView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2" spans="2:11" ht="23.25" customHeight="1" x14ac:dyDescent="0.3">
      <c r="B2" s="97" t="s">
        <v>181</v>
      </c>
      <c r="C2" s="97"/>
      <c r="D2" s="97"/>
      <c r="E2" s="97"/>
      <c r="F2" s="97"/>
      <c r="G2" s="97"/>
      <c r="H2" s="97"/>
      <c r="I2" s="97"/>
      <c r="J2" s="97"/>
      <c r="K2" s="97"/>
    </row>
    <row r="3" spans="2:11" ht="15" thickBot="1" x14ac:dyDescent="0.35"/>
    <row r="4" spans="2:11" ht="69.599999999999994" customHeight="1" thickBot="1" x14ac:dyDescent="0.35">
      <c r="B4" s="82" t="s">
        <v>182</v>
      </c>
      <c r="C4" s="83"/>
      <c r="D4" s="83"/>
      <c r="E4" s="83"/>
      <c r="F4" s="83"/>
      <c r="G4" s="83"/>
      <c r="H4" s="83"/>
      <c r="I4" s="83"/>
      <c r="J4" s="83"/>
      <c r="K4" s="84"/>
    </row>
    <row r="7" spans="2:11" ht="78.599999999999994" thickBot="1" x14ac:dyDescent="0.35">
      <c r="B7" s="10" t="s">
        <v>2</v>
      </c>
      <c r="C7" s="6" t="s">
        <v>141</v>
      </c>
      <c r="D7" s="6" t="s">
        <v>140</v>
      </c>
      <c r="E7" s="6" t="s">
        <v>93</v>
      </c>
    </row>
    <row r="8" spans="2:11" ht="15" thickTop="1" x14ac:dyDescent="0.3">
      <c r="B8" s="11" t="s">
        <v>5</v>
      </c>
      <c r="C8" s="12"/>
      <c r="D8" s="13"/>
      <c r="E8" s="14" t="str">
        <f>IF(ISBLANK(C8),"",(C8/D8))</f>
        <v/>
      </c>
    </row>
    <row r="9" spans="2:11" x14ac:dyDescent="0.3">
      <c r="B9" s="15" t="s">
        <v>6</v>
      </c>
      <c r="C9" s="8"/>
      <c r="D9" s="9"/>
      <c r="E9" s="7" t="str">
        <f t="shared" ref="E9:E17" si="0">IF(ISBLANK(C9),"",(C9/D9))</f>
        <v/>
      </c>
    </row>
    <row r="10" spans="2:11" x14ac:dyDescent="0.3">
      <c r="B10" s="15" t="s">
        <v>7</v>
      </c>
      <c r="C10" s="8"/>
      <c r="D10" s="9"/>
      <c r="E10" s="7" t="str">
        <f t="shared" si="0"/>
        <v/>
      </c>
    </row>
    <row r="11" spans="2:11" x14ac:dyDescent="0.3">
      <c r="B11" s="15" t="s">
        <v>8</v>
      </c>
      <c r="C11" s="8"/>
      <c r="D11" s="9"/>
      <c r="E11" s="7" t="str">
        <f t="shared" si="0"/>
        <v/>
      </c>
    </row>
    <row r="12" spans="2:11" x14ac:dyDescent="0.3">
      <c r="B12" s="15" t="s">
        <v>9</v>
      </c>
      <c r="C12" s="8"/>
      <c r="D12" s="9"/>
      <c r="E12" s="7" t="str">
        <f t="shared" si="0"/>
        <v/>
      </c>
    </row>
    <row r="13" spans="2:11" x14ac:dyDescent="0.3">
      <c r="B13" s="15" t="s">
        <v>10</v>
      </c>
      <c r="C13" s="8"/>
      <c r="D13" s="9"/>
      <c r="E13" s="7" t="str">
        <f t="shared" si="0"/>
        <v/>
      </c>
    </row>
    <row r="14" spans="2:11" x14ac:dyDescent="0.3">
      <c r="B14" s="15" t="s">
        <v>11</v>
      </c>
      <c r="C14" s="8"/>
      <c r="D14" s="9"/>
      <c r="E14" s="7" t="str">
        <f t="shared" si="0"/>
        <v/>
      </c>
    </row>
    <row r="15" spans="2:11" x14ac:dyDescent="0.3">
      <c r="B15" s="15" t="s">
        <v>12</v>
      </c>
      <c r="C15" s="8"/>
      <c r="D15" s="9"/>
      <c r="E15" s="7" t="str">
        <f t="shared" si="0"/>
        <v/>
      </c>
    </row>
    <row r="16" spans="2:11" x14ac:dyDescent="0.3">
      <c r="B16" s="15" t="s">
        <v>13</v>
      </c>
      <c r="C16" s="8"/>
      <c r="D16" s="9"/>
      <c r="E16" s="7" t="str">
        <f t="shared" si="0"/>
        <v/>
      </c>
    </row>
    <row r="17" spans="2:5" x14ac:dyDescent="0.3">
      <c r="B17" s="15" t="s">
        <v>14</v>
      </c>
      <c r="C17" s="8"/>
      <c r="D17" s="9"/>
      <c r="E17" s="7" t="str">
        <f t="shared" si="0"/>
        <v/>
      </c>
    </row>
    <row r="33" customFormat="1" x14ac:dyDescent="0.3"/>
    <row r="34" customFormat="1" x14ac:dyDescent="0.3"/>
  </sheetData>
  <mergeCells count="2">
    <mergeCell ref="B2:K2"/>
    <mergeCell ref="B4:K4"/>
  </mergeCells>
  <pageMargins left="0.7" right="0.7" top="0.75" bottom="0.75" header="0.3" footer="0.3"/>
  <pageSetup paperSize="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40DBD-52EA-453E-A413-22D3A5010324}">
  <dimension ref="B1:J44"/>
  <sheetViews>
    <sheetView workbookViewId="0">
      <selection activeCell="B19" sqref="B19"/>
    </sheetView>
  </sheetViews>
  <sheetFormatPr defaultColWidth="8.88671875" defaultRowHeight="14.4" x14ac:dyDescent="0.3"/>
  <cols>
    <col min="1" max="1" width="3.44140625" style="16" customWidth="1"/>
    <col min="2" max="2" width="35.33203125" style="23" customWidth="1"/>
    <col min="3" max="3" width="15.6640625" style="23" customWidth="1"/>
    <col min="4" max="4" width="47.33203125" style="23" bestFit="1" customWidth="1"/>
    <col min="5" max="5" width="8.88671875" style="23"/>
    <col min="6" max="7" width="12.33203125" customWidth="1"/>
    <col min="8" max="8" width="13.6640625" style="23" customWidth="1"/>
    <col min="9" max="9" width="21.44140625" style="23" customWidth="1"/>
    <col min="10" max="10" width="46" style="23" customWidth="1"/>
    <col min="11" max="16384" width="8.88671875" style="16"/>
  </cols>
  <sheetData>
    <row r="1" spans="2:10" x14ac:dyDescent="0.3">
      <c r="F1" s="23"/>
      <c r="G1" s="23"/>
      <c r="J1" s="16"/>
    </row>
    <row r="2" spans="2:10" ht="33.6" x14ac:dyDescent="0.3">
      <c r="B2" s="28" t="s">
        <v>17</v>
      </c>
      <c r="C2" s="29" t="s">
        <v>15</v>
      </c>
      <c r="D2" s="28" t="s">
        <v>114</v>
      </c>
      <c r="E2" s="28" t="s">
        <v>16</v>
      </c>
      <c r="F2" s="28" t="s">
        <v>18</v>
      </c>
      <c r="G2" s="28" t="s">
        <v>192</v>
      </c>
      <c r="H2" s="28" t="s">
        <v>98</v>
      </c>
      <c r="I2" s="30" t="s">
        <v>187</v>
      </c>
      <c r="J2" s="28" t="s">
        <v>144</v>
      </c>
    </row>
    <row r="3" spans="2:10" ht="39.6" x14ac:dyDescent="0.3">
      <c r="B3" s="18" t="s">
        <v>72</v>
      </c>
      <c r="C3" s="17" t="s">
        <v>111</v>
      </c>
      <c r="D3" s="18" t="s">
        <v>71</v>
      </c>
      <c r="E3" s="18" t="s">
        <v>22</v>
      </c>
      <c r="F3" s="18" t="s">
        <v>151</v>
      </c>
      <c r="G3" s="18">
        <v>120</v>
      </c>
      <c r="H3" s="18" t="s">
        <v>92</v>
      </c>
      <c r="I3" s="19">
        <v>19440</v>
      </c>
      <c r="J3" s="33"/>
    </row>
    <row r="4" spans="2:10" ht="42.6" customHeight="1" x14ac:dyDescent="0.3">
      <c r="B4" s="18" t="s">
        <v>112</v>
      </c>
      <c r="C4" s="17" t="s">
        <v>111</v>
      </c>
      <c r="D4" s="18" t="s">
        <v>71</v>
      </c>
      <c r="E4" s="18" t="s">
        <v>20</v>
      </c>
      <c r="F4" s="18" t="s">
        <v>152</v>
      </c>
      <c r="G4" s="18">
        <v>60</v>
      </c>
      <c r="H4" s="18" t="s">
        <v>91</v>
      </c>
      <c r="I4" s="19">
        <v>900</v>
      </c>
      <c r="J4" s="18"/>
    </row>
    <row r="5" spans="2:10" ht="39.6" x14ac:dyDescent="0.3">
      <c r="B5" s="18" t="s">
        <v>36</v>
      </c>
      <c r="C5" s="17" t="s">
        <v>105</v>
      </c>
      <c r="D5" s="18" t="s">
        <v>34</v>
      </c>
      <c r="E5" s="18" t="s">
        <v>20</v>
      </c>
      <c r="F5" s="18" t="s">
        <v>149</v>
      </c>
      <c r="G5" s="18">
        <v>60</v>
      </c>
      <c r="H5" s="18" t="s">
        <v>91</v>
      </c>
      <c r="I5" s="19">
        <v>1125</v>
      </c>
      <c r="J5" s="18"/>
    </row>
    <row r="6" spans="2:10" ht="19.8" x14ac:dyDescent="0.3">
      <c r="B6" s="18" t="s">
        <v>104</v>
      </c>
      <c r="C6" s="17" t="s">
        <v>99</v>
      </c>
      <c r="D6" s="18" t="s">
        <v>19</v>
      </c>
      <c r="E6" s="18" t="s">
        <v>22</v>
      </c>
      <c r="F6" s="18">
        <v>100</v>
      </c>
      <c r="G6" s="18">
        <v>200</v>
      </c>
      <c r="H6" s="18" t="s">
        <v>95</v>
      </c>
      <c r="I6" s="19">
        <v>9720</v>
      </c>
      <c r="J6" s="18"/>
    </row>
    <row r="7" spans="2:10" ht="19.8" x14ac:dyDescent="0.3">
      <c r="B7" s="18" t="s">
        <v>39</v>
      </c>
      <c r="C7" s="17" t="s">
        <v>105</v>
      </c>
      <c r="D7" s="18" t="s">
        <v>38</v>
      </c>
      <c r="E7" s="18" t="s">
        <v>22</v>
      </c>
      <c r="F7" s="18" t="s">
        <v>146</v>
      </c>
      <c r="G7" s="18">
        <v>120</v>
      </c>
      <c r="H7" s="18" t="s">
        <v>92</v>
      </c>
      <c r="I7" s="19">
        <v>12210</v>
      </c>
      <c r="J7" s="18"/>
    </row>
    <row r="8" spans="2:10" ht="19.8" x14ac:dyDescent="0.3">
      <c r="B8" s="18" t="s">
        <v>61</v>
      </c>
      <c r="C8" s="17" t="s">
        <v>109</v>
      </c>
      <c r="D8" s="18" t="s">
        <v>60</v>
      </c>
      <c r="E8" s="18" t="s">
        <v>20</v>
      </c>
      <c r="F8" s="18" t="s">
        <v>62</v>
      </c>
      <c r="G8" s="18">
        <v>30</v>
      </c>
      <c r="H8" s="18" t="s">
        <v>91</v>
      </c>
      <c r="I8" s="19">
        <v>720</v>
      </c>
      <c r="J8" s="18"/>
    </row>
    <row r="9" spans="2:10" ht="39.6" x14ac:dyDescent="0.3">
      <c r="B9" s="18" t="s">
        <v>108</v>
      </c>
      <c r="C9" s="17" t="s">
        <v>105</v>
      </c>
      <c r="D9" s="18" t="s">
        <v>34</v>
      </c>
      <c r="E9" s="18" t="s">
        <v>22</v>
      </c>
      <c r="F9" s="18" t="s">
        <v>147</v>
      </c>
      <c r="G9" s="18">
        <v>120</v>
      </c>
      <c r="H9" s="18" t="s">
        <v>92</v>
      </c>
      <c r="I9" s="19">
        <v>18960</v>
      </c>
      <c r="J9" s="18"/>
    </row>
    <row r="10" spans="2:10" ht="19.8" x14ac:dyDescent="0.3">
      <c r="B10" s="18" t="s">
        <v>101</v>
      </c>
      <c r="C10" s="17" t="s">
        <v>99</v>
      </c>
      <c r="D10" s="18" t="s">
        <v>19</v>
      </c>
      <c r="E10" s="18" t="s">
        <v>22</v>
      </c>
      <c r="F10" s="18">
        <v>100</v>
      </c>
      <c r="G10" s="18">
        <v>200</v>
      </c>
      <c r="H10" s="18" t="s">
        <v>92</v>
      </c>
      <c r="I10" s="19">
        <v>28200</v>
      </c>
      <c r="J10" s="18"/>
    </row>
    <row r="11" spans="2:10" ht="19.8" x14ac:dyDescent="0.3">
      <c r="B11" s="18" t="s">
        <v>37</v>
      </c>
      <c r="C11" s="17" t="s">
        <v>105</v>
      </c>
      <c r="D11" s="18" t="s">
        <v>34</v>
      </c>
      <c r="E11" s="18" t="s">
        <v>20</v>
      </c>
      <c r="F11" s="18" t="s">
        <v>146</v>
      </c>
      <c r="G11" s="18">
        <v>30</v>
      </c>
      <c r="H11" s="18" t="s">
        <v>91</v>
      </c>
      <c r="I11" s="19">
        <v>750</v>
      </c>
      <c r="J11" s="18"/>
    </row>
    <row r="12" spans="2:10" ht="59.4" x14ac:dyDescent="0.3">
      <c r="B12" s="18" t="s">
        <v>41</v>
      </c>
      <c r="C12" s="17" t="s">
        <v>105</v>
      </c>
      <c r="D12" s="18" t="s">
        <v>40</v>
      </c>
      <c r="E12" s="18" t="s">
        <v>20</v>
      </c>
      <c r="F12" s="18">
        <v>100</v>
      </c>
      <c r="G12" s="18" t="s">
        <v>193</v>
      </c>
      <c r="H12" s="18" t="s">
        <v>91</v>
      </c>
      <c r="I12" s="19">
        <v>563</v>
      </c>
      <c r="J12" s="18" t="s">
        <v>189</v>
      </c>
    </row>
    <row r="13" spans="2:10" ht="59.4" x14ac:dyDescent="0.3">
      <c r="B13" s="18" t="s">
        <v>82</v>
      </c>
      <c r="C13" s="17" t="s">
        <v>111</v>
      </c>
      <c r="D13" s="18" t="s">
        <v>81</v>
      </c>
      <c r="E13" s="18" t="s">
        <v>20</v>
      </c>
      <c r="F13" s="18" t="s">
        <v>155</v>
      </c>
      <c r="G13" s="18">
        <v>30</v>
      </c>
      <c r="H13" s="18" t="s">
        <v>91</v>
      </c>
      <c r="I13" s="19">
        <v>390</v>
      </c>
      <c r="J13" s="18"/>
    </row>
    <row r="14" spans="2:10" ht="19.8" x14ac:dyDescent="0.3">
      <c r="B14" s="18" t="s">
        <v>27</v>
      </c>
      <c r="C14" s="17" t="s">
        <v>25</v>
      </c>
      <c r="D14" s="18" t="s">
        <v>26</v>
      </c>
      <c r="E14" s="18" t="s">
        <v>22</v>
      </c>
      <c r="F14" s="18">
        <v>20</v>
      </c>
      <c r="G14" s="18">
        <v>200</v>
      </c>
      <c r="H14" s="18" t="s">
        <v>92</v>
      </c>
      <c r="I14" s="19">
        <v>14600</v>
      </c>
      <c r="J14" s="18"/>
    </row>
    <row r="15" spans="2:10" ht="39.6" x14ac:dyDescent="0.3">
      <c r="B15" s="18" t="s">
        <v>75</v>
      </c>
      <c r="C15" s="17" t="s">
        <v>111</v>
      </c>
      <c r="D15" s="18" t="s">
        <v>74</v>
      </c>
      <c r="E15" s="18" t="s">
        <v>20</v>
      </c>
      <c r="F15" s="18" t="s">
        <v>150</v>
      </c>
      <c r="G15" s="18">
        <v>30</v>
      </c>
      <c r="H15" s="18" t="s">
        <v>91</v>
      </c>
      <c r="I15" s="19">
        <v>780</v>
      </c>
      <c r="J15" s="18"/>
    </row>
    <row r="16" spans="2:10" ht="39.6" x14ac:dyDescent="0.3">
      <c r="B16" s="18" t="s">
        <v>86</v>
      </c>
      <c r="C16" s="17" t="s">
        <v>115</v>
      </c>
      <c r="D16" s="18" t="s">
        <v>85</v>
      </c>
      <c r="E16" s="18" t="s">
        <v>22</v>
      </c>
      <c r="F16" s="18" t="s">
        <v>87</v>
      </c>
      <c r="G16" s="18">
        <v>120</v>
      </c>
      <c r="H16" s="18" t="s">
        <v>92</v>
      </c>
      <c r="I16" s="19">
        <v>13500</v>
      </c>
      <c r="J16" s="18"/>
    </row>
    <row r="17" spans="2:10" ht="19.8" x14ac:dyDescent="0.3">
      <c r="B17" s="18" t="s">
        <v>24</v>
      </c>
      <c r="C17" s="17" t="s">
        <v>99</v>
      </c>
      <c r="D17" s="18" t="s">
        <v>23</v>
      </c>
      <c r="E17" s="18" t="s">
        <v>20</v>
      </c>
      <c r="F17" s="18" t="s">
        <v>94</v>
      </c>
      <c r="G17" s="18">
        <v>120</v>
      </c>
      <c r="H17" s="18" t="s">
        <v>91</v>
      </c>
      <c r="I17" s="19">
        <v>492</v>
      </c>
      <c r="J17" s="18"/>
    </row>
    <row r="18" spans="2:10" ht="19.8" x14ac:dyDescent="0.3">
      <c r="B18" s="18" t="s">
        <v>30</v>
      </c>
      <c r="C18" s="17" t="s">
        <v>116</v>
      </c>
      <c r="D18" s="18" t="s">
        <v>28</v>
      </c>
      <c r="E18" s="18" t="s">
        <v>29</v>
      </c>
      <c r="F18" s="18" t="s">
        <v>31</v>
      </c>
      <c r="G18" s="18">
        <v>120</v>
      </c>
      <c r="H18" s="18" t="s">
        <v>91</v>
      </c>
      <c r="I18" s="19">
        <v>1550</v>
      </c>
      <c r="J18" s="18"/>
    </row>
    <row r="19" spans="2:10" ht="19.8" x14ac:dyDescent="0.3">
      <c r="B19" s="18" t="s">
        <v>66</v>
      </c>
      <c r="C19" s="17" t="s">
        <v>109</v>
      </c>
      <c r="D19" s="18" t="s">
        <v>65</v>
      </c>
      <c r="E19" s="18" t="s">
        <v>20</v>
      </c>
      <c r="F19" s="18" t="s">
        <v>67</v>
      </c>
      <c r="G19" s="18">
        <v>60</v>
      </c>
      <c r="H19" s="18" t="s">
        <v>91</v>
      </c>
      <c r="I19" s="19">
        <v>550</v>
      </c>
      <c r="J19" s="18"/>
    </row>
    <row r="20" spans="2:10" ht="39.6" x14ac:dyDescent="0.3">
      <c r="B20" s="18" t="s">
        <v>89</v>
      </c>
      <c r="C20" s="17" t="s">
        <v>115</v>
      </c>
      <c r="D20" s="18" t="s">
        <v>88</v>
      </c>
      <c r="E20" s="18" t="s">
        <v>20</v>
      </c>
      <c r="F20" s="18" t="s">
        <v>90</v>
      </c>
      <c r="G20" s="18">
        <v>30</v>
      </c>
      <c r="H20" s="18" t="s">
        <v>91</v>
      </c>
      <c r="I20" s="19">
        <v>450</v>
      </c>
      <c r="J20" s="18"/>
    </row>
    <row r="21" spans="2:10" ht="39.6" x14ac:dyDescent="0.3">
      <c r="B21" s="18" t="s">
        <v>106</v>
      </c>
      <c r="C21" s="17" t="s">
        <v>105</v>
      </c>
      <c r="D21" s="18" t="s">
        <v>34</v>
      </c>
      <c r="E21" s="18" t="s">
        <v>22</v>
      </c>
      <c r="F21" s="18" t="s">
        <v>147</v>
      </c>
      <c r="G21" s="18">
        <v>120</v>
      </c>
      <c r="H21" s="18" t="s">
        <v>92</v>
      </c>
      <c r="I21" s="19">
        <v>18960</v>
      </c>
      <c r="J21" s="18"/>
    </row>
    <row r="22" spans="2:10" ht="39.6" x14ac:dyDescent="0.3">
      <c r="B22" s="18" t="s">
        <v>35</v>
      </c>
      <c r="C22" s="17" t="s">
        <v>105</v>
      </c>
      <c r="D22" s="18" t="s">
        <v>34</v>
      </c>
      <c r="E22" s="18" t="s">
        <v>20</v>
      </c>
      <c r="F22" s="18" t="s">
        <v>148</v>
      </c>
      <c r="G22" s="18">
        <v>60</v>
      </c>
      <c r="H22" s="18" t="s">
        <v>91</v>
      </c>
      <c r="I22" s="19">
        <v>840</v>
      </c>
      <c r="J22" s="18"/>
    </row>
    <row r="23" spans="2:10" ht="19.8" x14ac:dyDescent="0.3">
      <c r="B23" s="18" t="s">
        <v>59</v>
      </c>
      <c r="C23" s="17" t="s">
        <v>50</v>
      </c>
      <c r="D23" s="18" t="s">
        <v>58</v>
      </c>
      <c r="E23" s="18" t="s">
        <v>20</v>
      </c>
      <c r="F23" s="18">
        <v>62.5</v>
      </c>
      <c r="G23" s="18">
        <v>30</v>
      </c>
      <c r="H23" s="18" t="s">
        <v>91</v>
      </c>
      <c r="I23" s="19">
        <v>720</v>
      </c>
      <c r="J23" s="18"/>
    </row>
    <row r="24" spans="2:10" ht="19.8" x14ac:dyDescent="0.3">
      <c r="B24" s="18" t="s">
        <v>69</v>
      </c>
      <c r="C24" s="17" t="s">
        <v>109</v>
      </c>
      <c r="D24" s="18" t="s">
        <v>68</v>
      </c>
      <c r="E24" s="18" t="s">
        <v>29</v>
      </c>
      <c r="F24" s="18" t="s">
        <v>70</v>
      </c>
      <c r="G24" s="18">
        <v>60</v>
      </c>
      <c r="H24" s="18" t="s">
        <v>91</v>
      </c>
      <c r="I24" s="19">
        <v>775</v>
      </c>
      <c r="J24" s="18"/>
    </row>
    <row r="25" spans="2:10" ht="19.8" x14ac:dyDescent="0.3">
      <c r="B25" s="18" t="s">
        <v>46</v>
      </c>
      <c r="C25" s="17" t="s">
        <v>44</v>
      </c>
      <c r="D25" s="18" t="s">
        <v>45</v>
      </c>
      <c r="E25" s="18" t="s">
        <v>20</v>
      </c>
      <c r="F25" s="18">
        <v>75</v>
      </c>
      <c r="G25" s="18"/>
      <c r="H25" s="18" t="s">
        <v>91</v>
      </c>
      <c r="I25" s="19">
        <v>1131</v>
      </c>
      <c r="J25" s="18"/>
    </row>
    <row r="26" spans="2:10" ht="39.6" x14ac:dyDescent="0.3">
      <c r="B26" s="18" t="s">
        <v>185</v>
      </c>
      <c r="C26" s="17" t="s">
        <v>44</v>
      </c>
      <c r="D26" s="18" t="s">
        <v>47</v>
      </c>
      <c r="E26" s="18" t="s">
        <v>20</v>
      </c>
      <c r="F26" s="18">
        <v>6</v>
      </c>
      <c r="G26" s="18">
        <v>60</v>
      </c>
      <c r="H26" s="18" t="s">
        <v>91</v>
      </c>
      <c r="I26" s="19">
        <v>370</v>
      </c>
      <c r="J26" s="18" t="s">
        <v>191</v>
      </c>
    </row>
    <row r="27" spans="2:10" ht="39.6" x14ac:dyDescent="0.3">
      <c r="B27" s="18" t="s">
        <v>107</v>
      </c>
      <c r="C27" s="17" t="s">
        <v>105</v>
      </c>
      <c r="D27" s="18" t="s">
        <v>34</v>
      </c>
      <c r="E27" s="18" t="s">
        <v>22</v>
      </c>
      <c r="F27" s="18" t="s">
        <v>147</v>
      </c>
      <c r="G27" s="18">
        <v>120</v>
      </c>
      <c r="H27" s="18" t="s">
        <v>92</v>
      </c>
      <c r="I27" s="19">
        <v>18960</v>
      </c>
      <c r="J27" s="18"/>
    </row>
    <row r="28" spans="2:10" ht="59.4" x14ac:dyDescent="0.3">
      <c r="B28" s="18" t="s">
        <v>113</v>
      </c>
      <c r="C28" s="17" t="s">
        <v>111</v>
      </c>
      <c r="D28" s="18" t="s">
        <v>71</v>
      </c>
      <c r="E28" s="18" t="s">
        <v>20</v>
      </c>
      <c r="F28" s="18" t="s">
        <v>153</v>
      </c>
      <c r="G28" s="18">
        <v>60</v>
      </c>
      <c r="H28" s="18" t="s">
        <v>91</v>
      </c>
      <c r="I28" s="19">
        <v>900</v>
      </c>
      <c r="J28" s="18"/>
    </row>
    <row r="29" spans="2:10" ht="59.4" x14ac:dyDescent="0.3">
      <c r="B29" s="18" t="s">
        <v>33</v>
      </c>
      <c r="C29" s="17" t="s">
        <v>105</v>
      </c>
      <c r="D29" s="18" t="s">
        <v>32</v>
      </c>
      <c r="E29" s="18" t="s">
        <v>20</v>
      </c>
      <c r="F29" s="18">
        <v>100</v>
      </c>
      <c r="G29" s="18">
        <v>200</v>
      </c>
      <c r="H29" s="18" t="s">
        <v>91</v>
      </c>
      <c r="I29" s="19">
        <v>1400</v>
      </c>
      <c r="J29" s="18" t="s">
        <v>188</v>
      </c>
    </row>
    <row r="30" spans="2:10" ht="19.8" x14ac:dyDescent="0.3">
      <c r="B30" s="18" t="s">
        <v>43</v>
      </c>
      <c r="C30" s="17" t="s">
        <v>105</v>
      </c>
      <c r="D30" s="18" t="s">
        <v>42</v>
      </c>
      <c r="E30" s="18" t="s">
        <v>22</v>
      </c>
      <c r="F30" s="18" t="s">
        <v>145</v>
      </c>
      <c r="G30" s="18">
        <v>200</v>
      </c>
      <c r="H30" s="18" t="s">
        <v>92</v>
      </c>
      <c r="I30" s="19">
        <v>20350</v>
      </c>
      <c r="J30" s="18"/>
    </row>
    <row r="31" spans="2:10" ht="19.8" x14ac:dyDescent="0.3">
      <c r="B31" s="18" t="s">
        <v>102</v>
      </c>
      <c r="C31" s="17" t="s">
        <v>99</v>
      </c>
      <c r="D31" s="18" t="s">
        <v>19</v>
      </c>
      <c r="E31" s="18" t="s">
        <v>22</v>
      </c>
      <c r="F31" s="18">
        <v>100</v>
      </c>
      <c r="G31" s="18">
        <v>200</v>
      </c>
      <c r="H31" s="18" t="s">
        <v>92</v>
      </c>
      <c r="I31" s="19">
        <v>28200</v>
      </c>
      <c r="J31" s="18"/>
    </row>
    <row r="32" spans="2:10" ht="19.8" x14ac:dyDescent="0.3">
      <c r="B32" s="18" t="s">
        <v>52</v>
      </c>
      <c r="C32" s="17" t="s">
        <v>50</v>
      </c>
      <c r="D32" s="18" t="s">
        <v>51</v>
      </c>
      <c r="E32" s="18" t="s">
        <v>20</v>
      </c>
      <c r="F32" s="18">
        <v>50</v>
      </c>
      <c r="G32" s="18">
        <v>30</v>
      </c>
      <c r="H32" s="18" t="s">
        <v>91</v>
      </c>
      <c r="I32" s="19">
        <v>563</v>
      </c>
      <c r="J32" s="18"/>
    </row>
    <row r="33" spans="2:10" ht="19.8" x14ac:dyDescent="0.3">
      <c r="B33" s="18" t="s">
        <v>49</v>
      </c>
      <c r="C33" s="17" t="s">
        <v>44</v>
      </c>
      <c r="D33" s="18" t="s">
        <v>48</v>
      </c>
      <c r="E33" s="18" t="s">
        <v>20</v>
      </c>
      <c r="F33" s="18">
        <v>50</v>
      </c>
      <c r="G33" s="18">
        <v>60</v>
      </c>
      <c r="H33" s="18" t="s">
        <v>91</v>
      </c>
      <c r="I33" s="19">
        <v>720</v>
      </c>
      <c r="J33" s="18"/>
    </row>
    <row r="34" spans="2:10" ht="19.8" x14ac:dyDescent="0.3">
      <c r="B34" s="18" t="s">
        <v>55</v>
      </c>
      <c r="C34" s="17" t="s">
        <v>50</v>
      </c>
      <c r="D34" s="18" t="s">
        <v>53</v>
      </c>
      <c r="E34" s="18" t="s">
        <v>20</v>
      </c>
      <c r="F34" s="18">
        <v>18</v>
      </c>
      <c r="G34" s="18">
        <v>30</v>
      </c>
      <c r="H34" s="18" t="s">
        <v>91</v>
      </c>
      <c r="I34" s="19">
        <v>282</v>
      </c>
      <c r="J34" s="18"/>
    </row>
    <row r="35" spans="2:10" ht="19.8" x14ac:dyDescent="0.3">
      <c r="B35" s="18" t="s">
        <v>54</v>
      </c>
      <c r="C35" s="17" t="s">
        <v>50</v>
      </c>
      <c r="D35" s="18" t="s">
        <v>53</v>
      </c>
      <c r="E35" s="18" t="s">
        <v>29</v>
      </c>
      <c r="F35" s="18">
        <v>2.5</v>
      </c>
      <c r="G35" s="18">
        <v>60</v>
      </c>
      <c r="H35" s="18" t="s">
        <v>91</v>
      </c>
      <c r="I35" s="19">
        <v>775</v>
      </c>
      <c r="J35" s="18"/>
    </row>
    <row r="36" spans="2:10" ht="39.6" x14ac:dyDescent="0.3">
      <c r="B36" s="18" t="s">
        <v>77</v>
      </c>
      <c r="C36" s="17" t="s">
        <v>111</v>
      </c>
      <c r="D36" s="18" t="s">
        <v>76</v>
      </c>
      <c r="E36" s="18" t="s">
        <v>20</v>
      </c>
      <c r="F36" s="18" t="s">
        <v>78</v>
      </c>
      <c r="G36" s="18">
        <v>120</v>
      </c>
      <c r="H36" s="18" t="s">
        <v>91</v>
      </c>
      <c r="I36" s="19">
        <v>580</v>
      </c>
      <c r="J36" s="18" t="s">
        <v>190</v>
      </c>
    </row>
    <row r="37" spans="2:10" ht="19.8" x14ac:dyDescent="0.3">
      <c r="B37" s="18" t="s">
        <v>103</v>
      </c>
      <c r="C37" s="17" t="s">
        <v>99</v>
      </c>
      <c r="D37" s="18" t="s">
        <v>19</v>
      </c>
      <c r="E37" s="18" t="s">
        <v>22</v>
      </c>
      <c r="F37" s="18">
        <v>100</v>
      </c>
      <c r="G37" s="18">
        <v>200</v>
      </c>
      <c r="H37" s="18" t="s">
        <v>95</v>
      </c>
      <c r="I37" s="19">
        <v>9720</v>
      </c>
      <c r="J37" s="18"/>
    </row>
    <row r="38" spans="2:10" ht="79.2" x14ac:dyDescent="0.3">
      <c r="B38" s="18" t="s">
        <v>84</v>
      </c>
      <c r="C38" s="17" t="s">
        <v>115</v>
      </c>
      <c r="D38" s="18" t="s">
        <v>83</v>
      </c>
      <c r="E38" s="18" t="s">
        <v>20</v>
      </c>
      <c r="F38" s="18" t="s">
        <v>156</v>
      </c>
      <c r="G38" s="18">
        <v>30</v>
      </c>
      <c r="H38" s="18" t="s">
        <v>91</v>
      </c>
      <c r="I38" s="19">
        <v>780</v>
      </c>
      <c r="J38" s="18"/>
    </row>
    <row r="39" spans="2:10" ht="19.8" x14ac:dyDescent="0.3">
      <c r="B39" s="18" t="s">
        <v>57</v>
      </c>
      <c r="C39" s="17" t="s">
        <v>50</v>
      </c>
      <c r="D39" s="18" t="s">
        <v>56</v>
      </c>
      <c r="E39" s="18" t="s">
        <v>20</v>
      </c>
      <c r="F39" s="18">
        <v>400</v>
      </c>
      <c r="G39" s="18">
        <v>60</v>
      </c>
      <c r="H39" s="18" t="s">
        <v>91</v>
      </c>
      <c r="I39" s="19">
        <v>520</v>
      </c>
      <c r="J39" s="18"/>
    </row>
    <row r="40" spans="2:10" ht="19.8" x14ac:dyDescent="0.3">
      <c r="B40" s="18" t="s">
        <v>63</v>
      </c>
      <c r="C40" s="17" t="s">
        <v>109</v>
      </c>
      <c r="D40" s="18" t="s">
        <v>110</v>
      </c>
      <c r="E40" s="18" t="s">
        <v>20</v>
      </c>
      <c r="F40" s="18" t="s">
        <v>64</v>
      </c>
      <c r="G40" s="18">
        <v>30</v>
      </c>
      <c r="H40" s="18" t="s">
        <v>91</v>
      </c>
      <c r="I40" s="19">
        <v>563</v>
      </c>
      <c r="J40" s="18"/>
    </row>
    <row r="41" spans="2:10" ht="19.8" x14ac:dyDescent="0.3">
      <c r="B41" s="18" t="s">
        <v>100</v>
      </c>
      <c r="C41" s="17" t="s">
        <v>99</v>
      </c>
      <c r="D41" s="18" t="s">
        <v>19</v>
      </c>
      <c r="E41" s="18" t="s">
        <v>22</v>
      </c>
      <c r="F41" s="18">
        <v>100</v>
      </c>
      <c r="G41" s="18">
        <v>200</v>
      </c>
      <c r="H41" s="18" t="s">
        <v>92</v>
      </c>
      <c r="I41" s="19">
        <v>28200</v>
      </c>
      <c r="J41" s="18"/>
    </row>
    <row r="42" spans="2:10" ht="19.8" x14ac:dyDescent="0.3">
      <c r="B42" s="18" t="s">
        <v>21</v>
      </c>
      <c r="C42" s="17" t="s">
        <v>99</v>
      </c>
      <c r="D42" s="18" t="s">
        <v>19</v>
      </c>
      <c r="E42" s="18" t="s">
        <v>20</v>
      </c>
      <c r="F42" s="18">
        <v>200</v>
      </c>
      <c r="G42" s="18">
        <v>60</v>
      </c>
      <c r="H42" s="18" t="s">
        <v>91</v>
      </c>
      <c r="I42" s="19">
        <v>600</v>
      </c>
      <c r="J42" s="18"/>
    </row>
    <row r="43" spans="2:10" ht="59.4" x14ac:dyDescent="0.3">
      <c r="B43" s="18" t="s">
        <v>73</v>
      </c>
      <c r="C43" s="17" t="s">
        <v>111</v>
      </c>
      <c r="D43" s="18" t="s">
        <v>71</v>
      </c>
      <c r="E43" s="18" t="s">
        <v>20</v>
      </c>
      <c r="F43" s="18" t="s">
        <v>153</v>
      </c>
      <c r="G43" s="18">
        <v>60</v>
      </c>
      <c r="H43" s="18" t="s">
        <v>91</v>
      </c>
      <c r="I43" s="19">
        <v>1125</v>
      </c>
      <c r="J43" s="18"/>
    </row>
    <row r="44" spans="2:10" ht="39.6" x14ac:dyDescent="0.3">
      <c r="B44" s="21" t="s">
        <v>80</v>
      </c>
      <c r="C44" s="20" t="s">
        <v>111</v>
      </c>
      <c r="D44" s="21" t="s">
        <v>79</v>
      </c>
      <c r="E44" s="21" t="s">
        <v>22</v>
      </c>
      <c r="F44" s="21" t="s">
        <v>154</v>
      </c>
      <c r="G44" s="21">
        <v>120</v>
      </c>
      <c r="H44" s="21" t="s">
        <v>96</v>
      </c>
      <c r="I44" s="22">
        <v>34800</v>
      </c>
      <c r="J44" s="21"/>
    </row>
  </sheetData>
  <conditionalFormatting sqref="B1:B1048576">
    <cfRule type="duplicateValues" dxfId="1" priority="1"/>
  </conditionalFormatting>
  <conditionalFormatting sqref="H1:H44 I45:I1048576">
    <cfRule type="cellIs" dxfId="0" priority="2" operator="equal">
      <formula>"low"</formula>
    </cfRule>
  </conditionalFormatting>
  <pageMargins left="0.7" right="0.7" top="0.75" bottom="0.75" header="0.3" footer="0.3"/>
  <pageSetup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A776D-EC3E-491E-A9EF-EE369D10AFE6}">
  <dimension ref="B2:C6"/>
  <sheetViews>
    <sheetView workbookViewId="0">
      <selection activeCell="B1" sqref="B1"/>
    </sheetView>
  </sheetViews>
  <sheetFormatPr defaultRowHeight="14.4" x14ac:dyDescent="0.3"/>
  <cols>
    <col min="1" max="1" width="4.109375" customWidth="1"/>
    <col min="2" max="2" width="5.44140625" customWidth="1"/>
  </cols>
  <sheetData>
    <row r="2" spans="2:3" x14ac:dyDescent="0.3">
      <c r="B2">
        <v>1</v>
      </c>
      <c r="C2" t="s">
        <v>164</v>
      </c>
    </row>
    <row r="3" spans="2:3" x14ac:dyDescent="0.3">
      <c r="B3">
        <v>2</v>
      </c>
      <c r="C3" t="s">
        <v>166</v>
      </c>
    </row>
    <row r="4" spans="2:3" x14ac:dyDescent="0.3">
      <c r="B4">
        <v>3</v>
      </c>
      <c r="C4" t="s">
        <v>167</v>
      </c>
    </row>
    <row r="5" spans="2:3" x14ac:dyDescent="0.3">
      <c r="B5">
        <v>4</v>
      </c>
      <c r="C5" t="s">
        <v>168</v>
      </c>
    </row>
    <row r="6" spans="2:3" x14ac:dyDescent="0.3">
      <c r="B6">
        <v>5</v>
      </c>
      <c r="C6" t="s">
        <v>165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34CC-77D1-494A-A74F-A56BFA09D482}">
  <dimension ref="A1:U90"/>
  <sheetViews>
    <sheetView zoomScale="80" zoomScaleNormal="80" workbookViewId="0">
      <selection activeCell="G9" sqref="G9"/>
    </sheetView>
  </sheetViews>
  <sheetFormatPr defaultColWidth="8.88671875" defaultRowHeight="14.4" x14ac:dyDescent="0.3"/>
  <cols>
    <col min="1" max="1" width="16.5546875" style="16" customWidth="1"/>
    <col min="2" max="2" width="3.44140625" style="16" customWidth="1"/>
    <col min="3" max="3" width="15.33203125" style="23" customWidth="1"/>
    <col min="4" max="4" width="2.88671875" style="16" customWidth="1"/>
    <col min="5" max="5" width="12.33203125" style="16" bestFit="1" customWidth="1"/>
    <col min="6" max="6" width="2.33203125" style="16" customWidth="1"/>
    <col min="7" max="7" width="26" style="16" bestFit="1" customWidth="1"/>
    <col min="8" max="8" width="3.33203125" style="16" customWidth="1"/>
    <col min="9" max="9" width="17.6640625" style="16" bestFit="1" customWidth="1"/>
    <col min="10" max="10" width="2.44140625" style="16" customWidth="1"/>
    <col min="11" max="11" width="12.109375" style="16" bestFit="1" customWidth="1"/>
    <col min="12" max="12" width="4" style="16" customWidth="1"/>
    <col min="13" max="13" width="25.5546875" style="16" bestFit="1" customWidth="1"/>
    <col min="14" max="14" width="4.5546875" style="16" customWidth="1"/>
    <col min="15" max="15" width="43.5546875" style="16" bestFit="1" customWidth="1"/>
    <col min="16" max="16" width="4" style="16" customWidth="1"/>
    <col min="17" max="17" width="37.33203125" style="16" bestFit="1" customWidth="1"/>
    <col min="18" max="18" width="4.33203125" style="16" customWidth="1"/>
    <col min="19" max="19" width="20.33203125" style="16" customWidth="1"/>
    <col min="20" max="20" width="8.88671875" style="16"/>
    <col min="21" max="21" width="19.6640625" style="16" customWidth="1"/>
    <col min="22" max="16384" width="8.88671875" style="16"/>
  </cols>
  <sheetData>
    <row r="1" spans="1:21" ht="19.8" x14ac:dyDescent="0.3">
      <c r="A1" s="16" t="s">
        <v>15</v>
      </c>
      <c r="C1" s="23" t="s">
        <v>99</v>
      </c>
      <c r="E1" s="24" t="s">
        <v>25</v>
      </c>
      <c r="G1" s="24" t="s">
        <v>116</v>
      </c>
      <c r="I1" s="24" t="s">
        <v>105</v>
      </c>
      <c r="K1" s="24" t="s">
        <v>44</v>
      </c>
      <c r="M1" s="24" t="s">
        <v>50</v>
      </c>
      <c r="O1" s="24" t="s">
        <v>109</v>
      </c>
      <c r="Q1" s="24" t="s">
        <v>111</v>
      </c>
      <c r="S1" s="24" t="s">
        <v>115</v>
      </c>
      <c r="U1" s="24" t="s">
        <v>123</v>
      </c>
    </row>
    <row r="2" spans="1:21" ht="39.6" x14ac:dyDescent="0.3">
      <c r="A2" s="16" t="s">
        <v>99</v>
      </c>
      <c r="C2" s="24" t="s">
        <v>104</v>
      </c>
      <c r="E2" s="24" t="s">
        <v>27</v>
      </c>
      <c r="G2" s="24" t="s">
        <v>30</v>
      </c>
      <c r="I2" s="24" t="s">
        <v>36</v>
      </c>
      <c r="K2" s="24" t="s">
        <v>46</v>
      </c>
      <c r="M2" s="24" t="s">
        <v>59</v>
      </c>
      <c r="O2" s="24" t="s">
        <v>61</v>
      </c>
      <c r="Q2" s="24" t="s">
        <v>72</v>
      </c>
      <c r="S2" s="24" t="s">
        <v>86</v>
      </c>
      <c r="U2" s="24" t="s">
        <v>72</v>
      </c>
    </row>
    <row r="3" spans="1:21" ht="39.6" x14ac:dyDescent="0.3">
      <c r="A3" s="16" t="s">
        <v>25</v>
      </c>
      <c r="C3" s="24" t="s">
        <v>101</v>
      </c>
      <c r="I3" s="24" t="s">
        <v>39</v>
      </c>
      <c r="K3" s="24" t="s">
        <v>185</v>
      </c>
      <c r="M3" s="24" t="s">
        <v>52</v>
      </c>
      <c r="O3" s="24" t="s">
        <v>66</v>
      </c>
      <c r="Q3" s="24" t="s">
        <v>112</v>
      </c>
      <c r="S3" s="24" t="s">
        <v>89</v>
      </c>
      <c r="U3" s="24" t="s">
        <v>112</v>
      </c>
    </row>
    <row r="4" spans="1:21" ht="39.6" x14ac:dyDescent="0.3">
      <c r="A4" s="16" t="s">
        <v>117</v>
      </c>
      <c r="C4" s="24" t="s">
        <v>24</v>
      </c>
      <c r="I4" s="24" t="s">
        <v>108</v>
      </c>
      <c r="K4" s="24" t="s">
        <v>49</v>
      </c>
      <c r="M4" s="24" t="s">
        <v>55</v>
      </c>
      <c r="O4" s="24" t="s">
        <v>69</v>
      </c>
      <c r="Q4" s="24" t="s">
        <v>82</v>
      </c>
      <c r="S4" s="24" t="s">
        <v>84</v>
      </c>
      <c r="U4" s="24" t="s">
        <v>36</v>
      </c>
    </row>
    <row r="5" spans="1:21" ht="39.6" x14ac:dyDescent="0.3">
      <c r="A5" s="16" t="s">
        <v>105</v>
      </c>
      <c r="C5" s="24" t="s">
        <v>102</v>
      </c>
      <c r="I5" s="24" t="s">
        <v>37</v>
      </c>
      <c r="M5" s="24" t="s">
        <v>54</v>
      </c>
      <c r="O5" s="24" t="s">
        <v>63</v>
      </c>
      <c r="Q5" s="24" t="s">
        <v>75</v>
      </c>
      <c r="U5" s="24" t="s">
        <v>104</v>
      </c>
    </row>
    <row r="6" spans="1:21" ht="39.6" x14ac:dyDescent="0.3">
      <c r="A6" s="16" t="s">
        <v>44</v>
      </c>
      <c r="C6" s="24" t="s">
        <v>103</v>
      </c>
      <c r="I6" s="24" t="s">
        <v>41</v>
      </c>
      <c r="M6" s="24" t="s">
        <v>57</v>
      </c>
      <c r="O6" s="24"/>
      <c r="Q6" s="24" t="s">
        <v>113</v>
      </c>
      <c r="U6" s="24" t="s">
        <v>39</v>
      </c>
    </row>
    <row r="7" spans="1:21" ht="19.8" x14ac:dyDescent="0.3">
      <c r="A7" s="16" t="s">
        <v>50</v>
      </c>
      <c r="C7" s="24" t="s">
        <v>100</v>
      </c>
      <c r="E7" s="24"/>
      <c r="F7" s="24"/>
      <c r="G7" s="24"/>
      <c r="I7" s="24" t="s">
        <v>106</v>
      </c>
      <c r="Q7" s="24" t="s">
        <v>77</v>
      </c>
      <c r="U7" s="24" t="s">
        <v>61</v>
      </c>
    </row>
    <row r="8" spans="1:21" ht="39.6" x14ac:dyDescent="0.3">
      <c r="A8" s="16" t="s">
        <v>118</v>
      </c>
      <c r="C8" s="24" t="s">
        <v>21</v>
      </c>
      <c r="E8" s="24"/>
      <c r="F8" s="24"/>
      <c r="G8" s="24"/>
      <c r="I8" s="24" t="s">
        <v>35</v>
      </c>
      <c r="Q8" s="24" t="s">
        <v>73</v>
      </c>
      <c r="U8" s="24" t="s">
        <v>108</v>
      </c>
    </row>
    <row r="9" spans="1:21" ht="19.8" x14ac:dyDescent="0.3">
      <c r="A9" s="16" t="s">
        <v>119</v>
      </c>
      <c r="C9" s="24"/>
      <c r="E9" s="24"/>
      <c r="F9" s="24"/>
      <c r="G9" s="24"/>
      <c r="I9" s="24" t="s">
        <v>107</v>
      </c>
      <c r="Q9" s="24" t="s">
        <v>80</v>
      </c>
      <c r="U9" s="24" t="s">
        <v>101</v>
      </c>
    </row>
    <row r="10" spans="1:21" ht="39.6" x14ac:dyDescent="0.3">
      <c r="A10" s="16" t="s">
        <v>120</v>
      </c>
      <c r="C10" s="16"/>
      <c r="E10" s="24"/>
      <c r="F10" s="24"/>
      <c r="G10" s="24"/>
      <c r="I10" s="24" t="s">
        <v>33</v>
      </c>
      <c r="Q10" s="24"/>
      <c r="U10" s="24" t="s">
        <v>37</v>
      </c>
    </row>
    <row r="11" spans="1:21" ht="39.6" x14ac:dyDescent="0.3">
      <c r="A11" s="16" t="s">
        <v>124</v>
      </c>
      <c r="C11" s="16"/>
      <c r="E11" s="24"/>
      <c r="F11" s="24"/>
      <c r="G11" s="24"/>
      <c r="I11" s="24" t="s">
        <v>43</v>
      </c>
      <c r="Q11" s="24"/>
      <c r="U11" s="24" t="s">
        <v>41</v>
      </c>
    </row>
    <row r="12" spans="1:21" ht="39.6" x14ac:dyDescent="0.3">
      <c r="C12" s="24"/>
      <c r="E12" s="24"/>
      <c r="F12" s="24"/>
      <c r="G12" s="24"/>
      <c r="Q12" s="24"/>
      <c r="U12" s="24" t="s">
        <v>82</v>
      </c>
    </row>
    <row r="13" spans="1:21" ht="19.8" x14ac:dyDescent="0.3">
      <c r="C13" s="16"/>
      <c r="E13" s="24"/>
      <c r="F13" s="24"/>
      <c r="G13" s="24"/>
      <c r="I13" s="24"/>
      <c r="U13" s="24" t="s">
        <v>27</v>
      </c>
    </row>
    <row r="14" spans="1:21" ht="19.8" x14ac:dyDescent="0.3">
      <c r="C14" s="16"/>
      <c r="E14" s="24"/>
      <c r="F14" s="24"/>
      <c r="G14" s="24"/>
      <c r="I14" s="24"/>
      <c r="Q14" s="24"/>
      <c r="U14" s="24" t="s">
        <v>75</v>
      </c>
    </row>
    <row r="15" spans="1:21" ht="19.8" x14ac:dyDescent="0.3">
      <c r="C15" s="24"/>
      <c r="E15" s="24"/>
      <c r="F15" s="24"/>
      <c r="G15" s="24"/>
      <c r="U15" s="24" t="s">
        <v>86</v>
      </c>
    </row>
    <row r="16" spans="1:21" ht="19.8" x14ac:dyDescent="0.3">
      <c r="C16" s="16"/>
      <c r="E16" s="24"/>
      <c r="F16" s="24"/>
      <c r="G16" s="24"/>
      <c r="Q16" s="24"/>
      <c r="U16" s="24" t="s">
        <v>24</v>
      </c>
    </row>
    <row r="17" spans="1:21" ht="39.6" x14ac:dyDescent="0.3">
      <c r="A17" s="10" t="s">
        <v>2</v>
      </c>
      <c r="C17" s="16"/>
      <c r="E17" s="24"/>
      <c r="F17" s="24"/>
      <c r="G17" s="24"/>
      <c r="U17" s="24" t="s">
        <v>30</v>
      </c>
    </row>
    <row r="18" spans="1:21" ht="19.8" x14ac:dyDescent="0.3">
      <c r="A18" s="40" t="s">
        <v>5</v>
      </c>
      <c r="C18" s="16"/>
      <c r="E18" s="24"/>
      <c r="F18" s="24"/>
      <c r="G18" s="24"/>
      <c r="Q18" s="24"/>
      <c r="U18" s="24" t="s">
        <v>66</v>
      </c>
    </row>
    <row r="19" spans="1:21" ht="19.8" x14ac:dyDescent="0.3">
      <c r="A19" s="40" t="s">
        <v>6</v>
      </c>
      <c r="C19" s="16"/>
      <c r="E19" s="24"/>
      <c r="F19" s="24"/>
      <c r="G19" s="24"/>
      <c r="U19" s="24" t="s">
        <v>89</v>
      </c>
    </row>
    <row r="20" spans="1:21" ht="19.8" x14ac:dyDescent="0.3">
      <c r="A20" s="40" t="s">
        <v>7</v>
      </c>
      <c r="C20" s="16"/>
      <c r="E20" s="24"/>
      <c r="F20" s="24"/>
      <c r="G20" s="24"/>
      <c r="Q20" s="24"/>
      <c r="U20" s="24" t="s">
        <v>106</v>
      </c>
    </row>
    <row r="21" spans="1:21" ht="19.8" x14ac:dyDescent="0.3">
      <c r="A21" s="40" t="s">
        <v>8</v>
      </c>
      <c r="C21" s="16"/>
      <c r="E21" s="24"/>
      <c r="F21" s="24"/>
      <c r="G21" s="24"/>
      <c r="Q21" s="24"/>
      <c r="U21" s="24" t="s">
        <v>35</v>
      </c>
    </row>
    <row r="22" spans="1:21" ht="19.8" x14ac:dyDescent="0.3">
      <c r="A22" s="40" t="s">
        <v>9</v>
      </c>
      <c r="C22" s="16"/>
      <c r="E22" s="24"/>
      <c r="F22" s="24"/>
      <c r="G22" s="24"/>
      <c r="U22" s="24" t="s">
        <v>59</v>
      </c>
    </row>
    <row r="23" spans="1:21" ht="19.8" x14ac:dyDescent="0.3">
      <c r="A23" s="40" t="s">
        <v>10</v>
      </c>
      <c r="C23" s="16"/>
      <c r="E23" s="24"/>
      <c r="F23" s="24"/>
      <c r="G23" s="24"/>
      <c r="U23" s="24" t="s">
        <v>69</v>
      </c>
    </row>
    <row r="24" spans="1:21" ht="19.8" x14ac:dyDescent="0.3">
      <c r="A24" s="40" t="s">
        <v>11</v>
      </c>
      <c r="C24" s="16"/>
      <c r="E24" s="24"/>
      <c r="F24" s="24"/>
      <c r="G24" s="24"/>
      <c r="U24" s="24" t="s">
        <v>46</v>
      </c>
    </row>
    <row r="25" spans="1:21" ht="19.8" x14ac:dyDescent="0.3">
      <c r="A25" s="40" t="s">
        <v>12</v>
      </c>
      <c r="C25" s="16"/>
      <c r="E25" s="24"/>
      <c r="F25" s="24"/>
      <c r="G25" s="24"/>
      <c r="U25" s="24" t="s">
        <v>185</v>
      </c>
    </row>
    <row r="26" spans="1:21" ht="19.8" x14ac:dyDescent="0.3">
      <c r="A26" s="40" t="s">
        <v>13</v>
      </c>
      <c r="C26" s="16"/>
      <c r="E26" s="24"/>
      <c r="F26" s="24"/>
      <c r="G26" s="24"/>
      <c r="U26" s="24" t="s">
        <v>107</v>
      </c>
    </row>
    <row r="27" spans="1:21" ht="39.6" x14ac:dyDescent="0.3">
      <c r="A27" s="41" t="s">
        <v>14</v>
      </c>
      <c r="C27" s="16"/>
      <c r="E27" s="24"/>
      <c r="F27" s="24"/>
      <c r="G27" s="24"/>
      <c r="U27" s="24" t="s">
        <v>113</v>
      </c>
    </row>
    <row r="28" spans="1:21" ht="39.6" x14ac:dyDescent="0.3">
      <c r="C28" s="16"/>
      <c r="E28" s="24"/>
      <c r="F28" s="24"/>
      <c r="G28" s="24"/>
      <c r="O28" s="24"/>
      <c r="U28" s="24" t="s">
        <v>33</v>
      </c>
    </row>
    <row r="29" spans="1:21" ht="19.8" x14ac:dyDescent="0.3">
      <c r="C29" s="16"/>
      <c r="E29" s="24"/>
      <c r="F29" s="24"/>
      <c r="G29" s="24"/>
      <c r="U29" s="24" t="s">
        <v>43</v>
      </c>
    </row>
    <row r="30" spans="1:21" ht="19.8" x14ac:dyDescent="0.3">
      <c r="C30" s="16"/>
      <c r="E30" s="24"/>
      <c r="F30" s="24"/>
      <c r="G30" s="24"/>
      <c r="U30" s="24" t="s">
        <v>102</v>
      </c>
    </row>
    <row r="31" spans="1:21" ht="19.8" x14ac:dyDescent="0.3">
      <c r="C31" s="16"/>
      <c r="E31" s="24"/>
      <c r="F31" s="24"/>
      <c r="G31" s="24"/>
      <c r="U31" s="24" t="s">
        <v>52</v>
      </c>
    </row>
    <row r="32" spans="1:21" ht="19.8" x14ac:dyDescent="0.3">
      <c r="C32" s="16"/>
      <c r="E32" s="24"/>
      <c r="F32" s="24"/>
      <c r="G32" s="24"/>
      <c r="U32" s="24" t="s">
        <v>49</v>
      </c>
    </row>
    <row r="33" spans="3:21" ht="19.8" x14ac:dyDescent="0.3">
      <c r="C33" s="16"/>
      <c r="E33" s="24"/>
      <c r="F33" s="24"/>
      <c r="G33" s="24"/>
      <c r="U33" s="24" t="s">
        <v>55</v>
      </c>
    </row>
    <row r="34" spans="3:21" ht="19.8" x14ac:dyDescent="0.3">
      <c r="C34" s="16"/>
      <c r="E34" s="24"/>
      <c r="F34" s="24"/>
      <c r="G34" s="24"/>
      <c r="U34" s="24" t="s">
        <v>54</v>
      </c>
    </row>
    <row r="35" spans="3:21" ht="39.6" x14ac:dyDescent="0.3">
      <c r="C35" s="16"/>
      <c r="E35" s="24"/>
      <c r="F35" s="24"/>
      <c r="G35" s="24"/>
      <c r="U35" s="24" t="s">
        <v>77</v>
      </c>
    </row>
    <row r="36" spans="3:21" ht="19.8" x14ac:dyDescent="0.3">
      <c r="C36" s="16"/>
      <c r="U36" s="24" t="s">
        <v>103</v>
      </c>
    </row>
    <row r="37" spans="3:21" ht="19.8" x14ac:dyDescent="0.3">
      <c r="C37" s="16"/>
      <c r="U37" s="24" t="s">
        <v>84</v>
      </c>
    </row>
    <row r="38" spans="3:21" ht="19.8" x14ac:dyDescent="0.3">
      <c r="C38" s="16"/>
      <c r="U38" s="24" t="s">
        <v>57</v>
      </c>
    </row>
    <row r="39" spans="3:21" ht="19.8" x14ac:dyDescent="0.3">
      <c r="C39" s="16"/>
      <c r="U39" s="24" t="s">
        <v>63</v>
      </c>
    </row>
    <row r="40" spans="3:21" ht="19.8" x14ac:dyDescent="0.3">
      <c r="C40" s="16"/>
      <c r="U40" s="24" t="s">
        <v>100</v>
      </c>
    </row>
    <row r="41" spans="3:21" ht="19.8" x14ac:dyDescent="0.3">
      <c r="C41" s="16"/>
      <c r="U41" s="24" t="s">
        <v>21</v>
      </c>
    </row>
    <row r="42" spans="3:21" ht="19.8" x14ac:dyDescent="0.3">
      <c r="C42" s="16"/>
      <c r="U42" s="24" t="s">
        <v>73</v>
      </c>
    </row>
    <row r="43" spans="3:21" ht="19.8" x14ac:dyDescent="0.3">
      <c r="C43" s="16"/>
      <c r="U43" s="24" t="s">
        <v>80</v>
      </c>
    </row>
    <row r="44" spans="3:21" ht="19.8" x14ac:dyDescent="0.3">
      <c r="C44" s="24"/>
    </row>
    <row r="45" spans="3:21" x14ac:dyDescent="0.3">
      <c r="C45" s="16"/>
    </row>
    <row r="46" spans="3:21" x14ac:dyDescent="0.3">
      <c r="C46" s="16"/>
    </row>
    <row r="47" spans="3:21" x14ac:dyDescent="0.3">
      <c r="C47" s="16"/>
    </row>
    <row r="48" spans="3:21" x14ac:dyDescent="0.3">
      <c r="C48" s="16"/>
    </row>
    <row r="49" spans="3:3" x14ac:dyDescent="0.3">
      <c r="C49" s="16"/>
    </row>
    <row r="50" spans="3:3" ht="19.8" x14ac:dyDescent="0.3">
      <c r="C50" s="24"/>
    </row>
    <row r="51" spans="3:3" x14ac:dyDescent="0.3">
      <c r="C51" s="16"/>
    </row>
    <row r="52" spans="3:3" x14ac:dyDescent="0.3">
      <c r="C52" s="16"/>
    </row>
    <row r="53" spans="3:3" x14ac:dyDescent="0.3">
      <c r="C53" s="16"/>
    </row>
    <row r="54" spans="3:3" x14ac:dyDescent="0.3">
      <c r="C54" s="16"/>
    </row>
    <row r="55" spans="3:3" x14ac:dyDescent="0.3">
      <c r="C55" s="16"/>
    </row>
    <row r="56" spans="3:3" x14ac:dyDescent="0.3">
      <c r="C56" s="16"/>
    </row>
    <row r="57" spans="3:3" ht="19.8" x14ac:dyDescent="0.3">
      <c r="C57" s="24"/>
    </row>
    <row r="58" spans="3:3" x14ac:dyDescent="0.3">
      <c r="C58" s="16"/>
    </row>
    <row r="59" spans="3:3" x14ac:dyDescent="0.3">
      <c r="C59" s="16"/>
    </row>
    <row r="60" spans="3:3" x14ac:dyDescent="0.3">
      <c r="C60" s="16"/>
    </row>
    <row r="61" spans="3:3" x14ac:dyDescent="0.3">
      <c r="C61" s="16"/>
    </row>
    <row r="62" spans="3:3" x14ac:dyDescent="0.3">
      <c r="C62" s="16"/>
    </row>
    <row r="63" spans="3:3" x14ac:dyDescent="0.3">
      <c r="C63" s="16"/>
    </row>
    <row r="64" spans="3:3" x14ac:dyDescent="0.3">
      <c r="C64" s="16"/>
    </row>
    <row r="65" spans="3:3" x14ac:dyDescent="0.3">
      <c r="C65" s="16"/>
    </row>
    <row r="66" spans="3:3" x14ac:dyDescent="0.3">
      <c r="C66" s="16"/>
    </row>
    <row r="67" spans="3:3" x14ac:dyDescent="0.3">
      <c r="C67" s="16"/>
    </row>
    <row r="68" spans="3:3" x14ac:dyDescent="0.3">
      <c r="C68" s="16"/>
    </row>
    <row r="69" spans="3:3" x14ac:dyDescent="0.3">
      <c r="C69" s="16"/>
    </row>
    <row r="70" spans="3:3" x14ac:dyDescent="0.3">
      <c r="C70" s="16"/>
    </row>
    <row r="71" spans="3:3" x14ac:dyDescent="0.3">
      <c r="C71" s="16"/>
    </row>
    <row r="72" spans="3:3" x14ac:dyDescent="0.3">
      <c r="C72" s="16"/>
    </row>
    <row r="73" spans="3:3" x14ac:dyDescent="0.3">
      <c r="C73" s="16"/>
    </row>
    <row r="74" spans="3:3" x14ac:dyDescent="0.3">
      <c r="C74" s="16"/>
    </row>
    <row r="75" spans="3:3" x14ac:dyDescent="0.3">
      <c r="C75" s="16"/>
    </row>
    <row r="76" spans="3:3" x14ac:dyDescent="0.3">
      <c r="C76" s="16"/>
    </row>
    <row r="77" spans="3:3" x14ac:dyDescent="0.3">
      <c r="C77" s="16"/>
    </row>
    <row r="78" spans="3:3" x14ac:dyDescent="0.3">
      <c r="C78" s="16"/>
    </row>
    <row r="79" spans="3:3" x14ac:dyDescent="0.3">
      <c r="C79" s="16"/>
    </row>
    <row r="80" spans="3:3" x14ac:dyDescent="0.3">
      <c r="C80" s="16"/>
    </row>
    <row r="81" spans="3:3" x14ac:dyDescent="0.3">
      <c r="C81" s="16"/>
    </row>
    <row r="82" spans="3:3" x14ac:dyDescent="0.3">
      <c r="C82" s="16"/>
    </row>
    <row r="83" spans="3:3" x14ac:dyDescent="0.3">
      <c r="C83" s="16"/>
    </row>
    <row r="84" spans="3:3" x14ac:dyDescent="0.3">
      <c r="C84" s="16"/>
    </row>
    <row r="85" spans="3:3" x14ac:dyDescent="0.3">
      <c r="C85" s="16"/>
    </row>
    <row r="86" spans="3:3" x14ac:dyDescent="0.3">
      <c r="C86" s="16"/>
    </row>
    <row r="87" spans="3:3" x14ac:dyDescent="0.3">
      <c r="C87" s="16"/>
    </row>
    <row r="88" spans="3:3" x14ac:dyDescent="0.3">
      <c r="C88" s="16"/>
    </row>
    <row r="89" spans="3:3" x14ac:dyDescent="0.3">
      <c r="C89" s="16"/>
    </row>
    <row r="90" spans="3:3" x14ac:dyDescent="0.3">
      <c r="C90" s="16"/>
    </row>
  </sheetData>
  <phoneticPr fontId="14" type="noConversion"/>
  <pageMargins left="0.7" right="0.7" top="0.75" bottom="0.75" header="0.3" footer="0.3"/>
  <pageSetup orientation="portrait" horizontalDpi="1200" verticalDpi="1200"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26CE7-75AF-45B5-9B8D-C37EF863AE66}">
  <sheetPr>
    <tabColor rgb="FFCDD3C7"/>
    <pageSetUpPr autoPageBreaks="0"/>
  </sheetPr>
  <dimension ref="A1:P37"/>
  <sheetViews>
    <sheetView tabSelected="1" zoomScaleNormal="100" workbookViewId="0">
      <selection activeCell="H6" sqref="H6"/>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7" width="14.33203125" customWidth="1"/>
    <col min="8" max="8" width="16.33203125" customWidth="1"/>
    <col min="9" max="9" width="11.5546875" customWidth="1"/>
    <col min="10" max="10" width="3.44140625" customWidth="1"/>
    <col min="11" max="11" width="16.88671875" customWidth="1"/>
    <col min="12" max="12" width="13.5546875" customWidth="1"/>
    <col min="13" max="13" width="5.44140625" customWidth="1"/>
    <col min="14" max="14" width="0" hidden="1" customWidth="1"/>
    <col min="15" max="15" width="9.109375" hidden="1" customWidth="1"/>
    <col min="16" max="16" width="0" hidden="1" customWidth="1"/>
    <col min="17" max="16384" width="9.109375" hidden="1"/>
  </cols>
  <sheetData>
    <row r="1" spans="2:12" ht="15" thickBot="1" x14ac:dyDescent="0.35"/>
    <row r="2" spans="2:12" ht="23.25" customHeight="1" thickBot="1" x14ac:dyDescent="0.35">
      <c r="B2" s="85" t="s">
        <v>196</v>
      </c>
      <c r="C2" s="86"/>
      <c r="D2" s="86"/>
      <c r="E2" s="86"/>
      <c r="F2" s="86"/>
      <c r="G2" s="86"/>
      <c r="H2" s="86"/>
      <c r="I2" s="86"/>
      <c r="J2" s="86"/>
      <c r="K2" s="86"/>
      <c r="L2" s="87"/>
    </row>
    <row r="3" spans="2:12" ht="15" thickBot="1" x14ac:dyDescent="0.35"/>
    <row r="4" spans="2:12" ht="104.4" customHeight="1" thickBot="1" x14ac:dyDescent="0.35">
      <c r="B4" s="82" t="s">
        <v>176</v>
      </c>
      <c r="C4" s="83"/>
      <c r="D4" s="83"/>
      <c r="E4" s="83"/>
      <c r="F4" s="83"/>
      <c r="G4" s="83"/>
      <c r="H4" s="83"/>
      <c r="I4" s="83"/>
      <c r="J4" s="83"/>
      <c r="K4" s="83"/>
      <c r="L4" s="84"/>
    </row>
    <row r="7" spans="2:12" ht="31.2" x14ac:dyDescent="0.3">
      <c r="B7" s="4" t="s">
        <v>4</v>
      </c>
      <c r="C7" s="5"/>
    </row>
    <row r="9" spans="2:12" ht="63" thickBot="1" x14ac:dyDescent="0.35">
      <c r="B9" s="10" t="s">
        <v>2</v>
      </c>
      <c r="C9" s="6" t="s">
        <v>170</v>
      </c>
      <c r="D9" s="6" t="s">
        <v>169</v>
      </c>
      <c r="E9" s="6" t="s">
        <v>93</v>
      </c>
    </row>
    <row r="10" spans="2:12" ht="15" thickTop="1" x14ac:dyDescent="0.3">
      <c r="B10" s="11" t="s">
        <v>5</v>
      </c>
      <c r="C10" s="43"/>
      <c r="D10" s="13"/>
      <c r="E10" s="14" t="str">
        <f>IF(ISBLANK(C10),"",(C10/(IF(ISBLANK(C$7),D10,C$7))))</f>
        <v/>
      </c>
    </row>
    <row r="11" spans="2:12" x14ac:dyDescent="0.3">
      <c r="B11" s="15" t="s">
        <v>6</v>
      </c>
      <c r="C11" s="44"/>
      <c r="D11" s="9"/>
      <c r="E11" s="7" t="str">
        <f t="shared" ref="E11:E19" si="0">IF(ISBLANK(C11),"",(C11/(IF(ISBLANK(C$7),D11,C$7))))</f>
        <v/>
      </c>
    </row>
    <row r="12" spans="2:12" x14ac:dyDescent="0.3">
      <c r="B12" s="15" t="s">
        <v>7</v>
      </c>
      <c r="C12" s="44"/>
      <c r="D12" s="9"/>
      <c r="E12" s="7" t="str">
        <f t="shared" si="0"/>
        <v/>
      </c>
    </row>
    <row r="13" spans="2:12" x14ac:dyDescent="0.3">
      <c r="B13" s="15" t="s">
        <v>8</v>
      </c>
      <c r="C13" s="44"/>
      <c r="D13" s="9"/>
      <c r="E13" s="7" t="str">
        <f t="shared" si="0"/>
        <v/>
      </c>
    </row>
    <row r="14" spans="2:12" x14ac:dyDescent="0.3">
      <c r="B14" s="15" t="s">
        <v>9</v>
      </c>
      <c r="C14" s="44"/>
      <c r="D14" s="9"/>
      <c r="E14" s="7" t="str">
        <f t="shared" si="0"/>
        <v/>
      </c>
    </row>
    <row r="15" spans="2:12" x14ac:dyDescent="0.3">
      <c r="B15" s="15" t="s">
        <v>10</v>
      </c>
      <c r="C15" s="44"/>
      <c r="D15" s="9"/>
      <c r="E15" s="7" t="str">
        <f t="shared" si="0"/>
        <v/>
      </c>
    </row>
    <row r="16" spans="2:12" x14ac:dyDescent="0.3">
      <c r="B16" s="15" t="s">
        <v>11</v>
      </c>
      <c r="C16" s="44"/>
      <c r="D16" s="9"/>
      <c r="E16" s="7" t="str">
        <f t="shared" si="0"/>
        <v/>
      </c>
    </row>
    <row r="17" spans="2:12" x14ac:dyDescent="0.3">
      <c r="B17" s="15" t="s">
        <v>12</v>
      </c>
      <c r="C17" s="44"/>
      <c r="D17" s="9"/>
      <c r="E17" s="7" t="str">
        <f t="shared" si="0"/>
        <v/>
      </c>
    </row>
    <row r="18" spans="2:12" x14ac:dyDescent="0.3">
      <c r="B18" s="15" t="s">
        <v>13</v>
      </c>
      <c r="C18" s="44"/>
      <c r="D18" s="9"/>
      <c r="E18" s="7" t="str">
        <f t="shared" si="0"/>
        <v/>
      </c>
    </row>
    <row r="19" spans="2:12" x14ac:dyDescent="0.3">
      <c r="B19" s="15" t="s">
        <v>14</v>
      </c>
      <c r="C19" s="44"/>
      <c r="D19" s="9"/>
      <c r="E19" s="7" t="str">
        <f t="shared" si="0"/>
        <v/>
      </c>
    </row>
    <row r="22" spans="2:12" ht="15" thickBot="1" x14ac:dyDescent="0.35"/>
    <row r="23" spans="2:12" ht="23.25" customHeight="1" thickBot="1" x14ac:dyDescent="0.35">
      <c r="B23" s="88" t="s">
        <v>97</v>
      </c>
      <c r="C23" s="89"/>
      <c r="D23" s="89"/>
      <c r="E23" s="89"/>
      <c r="F23" s="89"/>
      <c r="G23" s="89"/>
      <c r="H23" s="89"/>
      <c r="I23" s="89"/>
      <c r="J23" s="89"/>
      <c r="K23" s="89"/>
      <c r="L23" s="90"/>
    </row>
    <row r="24" spans="2:12" ht="15" thickBot="1" x14ac:dyDescent="0.35"/>
    <row r="25" spans="2:12" ht="66.599999999999994" customHeight="1" thickBot="1" x14ac:dyDescent="0.35">
      <c r="B25" s="91" t="s">
        <v>186</v>
      </c>
      <c r="C25" s="83"/>
      <c r="D25" s="83"/>
      <c r="E25" s="83"/>
      <c r="F25" s="83"/>
      <c r="G25" s="83"/>
      <c r="H25" s="83"/>
      <c r="I25" s="83"/>
      <c r="J25" s="83"/>
      <c r="K25" s="83"/>
      <c r="L25" s="84"/>
    </row>
    <row r="27" spans="2:12" ht="43.8" thickBot="1" x14ac:dyDescent="0.35">
      <c r="B27" s="72" t="s">
        <v>15</v>
      </c>
      <c r="C27" s="72" t="s">
        <v>17</v>
      </c>
      <c r="D27" s="72" t="s">
        <v>114</v>
      </c>
      <c r="E27" s="72" t="s">
        <v>16</v>
      </c>
      <c r="F27" s="72" t="s">
        <v>98</v>
      </c>
      <c r="G27" s="72" t="s">
        <v>142</v>
      </c>
      <c r="H27" s="72" t="s">
        <v>122</v>
      </c>
      <c r="I27" s="72" t="s">
        <v>143</v>
      </c>
      <c r="K27" s="80" t="s">
        <v>121</v>
      </c>
      <c r="L27" s="81"/>
    </row>
    <row r="28" spans="2:12" ht="37.950000000000003" customHeight="1" thickTop="1" x14ac:dyDescent="0.3">
      <c r="B28" s="58" t="s">
        <v>124</v>
      </c>
      <c r="C28" s="59"/>
      <c r="D28" s="64" t="str">
        <f>IF(ISBLANK(C28),"",VLOOKUP(C28,Table1[#All],3,FALSE))</f>
        <v/>
      </c>
      <c r="E28" s="65" t="str">
        <f>IF(ISBLANK(C28),"",VLOOKUP(C28,Table1[#All],4,FALSE))</f>
        <v/>
      </c>
      <c r="F28" s="65" t="str">
        <f>IF(ISBLANK(C28),"",VLOOKUP(C28,Table1[#All],6,FALSE))</f>
        <v/>
      </c>
      <c r="G28" s="66" t="str">
        <f>IF(ISBLANK(C28),"",VLOOKUP(C28,Table1[#All],7,FALSE))</f>
        <v/>
      </c>
      <c r="H28" s="60"/>
      <c r="I28" s="70" t="str">
        <f>IF(ISBLANK(H28),"",H28*G28)</f>
        <v/>
      </c>
      <c r="K28" s="31" t="s">
        <v>177</v>
      </c>
      <c r="L28" s="25">
        <f>SUMIF(F28:F37,"low",H28:H37)</f>
        <v>0</v>
      </c>
    </row>
    <row r="29" spans="2:12" ht="37.950000000000003" customHeight="1" x14ac:dyDescent="0.3">
      <c r="B29" s="61" t="s">
        <v>124</v>
      </c>
      <c r="C29" s="62"/>
      <c r="D29" s="67" t="str">
        <f>IF(ISBLANK(C29),"",VLOOKUP(C29,Table1[#All],3,FALSE))</f>
        <v/>
      </c>
      <c r="E29" s="68" t="str">
        <f>IF(ISBLANK(C29),"",VLOOKUP(C29,Table1[#All],4,FALSE))</f>
        <v/>
      </c>
      <c r="F29" s="68" t="str">
        <f>IF(ISBLANK(C29),"",VLOOKUP(C29,Table1[#All],6,FALSE))</f>
        <v/>
      </c>
      <c r="G29" s="69" t="str">
        <f>IF(ISBLANK(C29),"",VLOOKUP(C29,Table1[#All],7,FALSE))</f>
        <v/>
      </c>
      <c r="H29" s="63"/>
      <c r="I29" s="71" t="str">
        <f>IF(ISBLANK(H29),"",H29*G29)</f>
        <v/>
      </c>
      <c r="K29" s="32" t="s">
        <v>178</v>
      </c>
      <c r="L29" s="26">
        <f>SUM(H28:H37)</f>
        <v>0</v>
      </c>
    </row>
    <row r="30" spans="2:12" ht="37.950000000000003" customHeight="1" x14ac:dyDescent="0.3">
      <c r="B30" s="61" t="s">
        <v>124</v>
      </c>
      <c r="C30" s="62"/>
      <c r="D30" s="67" t="str">
        <f>IF(ISBLANK(C30),"",VLOOKUP(C30,Table1[#All],3,FALSE))</f>
        <v/>
      </c>
      <c r="E30" s="68" t="str">
        <f>IF(ISBLANK(C30),"",VLOOKUP(C30,Table1[#All],4,FALSE))</f>
        <v/>
      </c>
      <c r="F30" s="68" t="str">
        <f>IF(ISBLANK(C30),"",VLOOKUP(C30,Table1[#All],6,FALSE))</f>
        <v/>
      </c>
      <c r="G30" s="69" t="str">
        <f>IF(ISBLANK(C30),"",VLOOKUP(C30,Table1[#All],7,FALSE))</f>
        <v/>
      </c>
      <c r="H30" s="63"/>
      <c r="I30" s="71" t="str">
        <f t="shared" ref="I30:I37" si="1">IF(ISBLANK(H30),"",H30*G30)</f>
        <v/>
      </c>
      <c r="K30" s="31" t="s">
        <v>179</v>
      </c>
      <c r="L30" s="27" t="str">
        <f>IF(L29=0,"",L28/L29)</f>
        <v/>
      </c>
    </row>
    <row r="31" spans="2:12" ht="37.950000000000003" customHeight="1" x14ac:dyDescent="0.3">
      <c r="B31" s="61" t="s">
        <v>124</v>
      </c>
      <c r="C31" s="62"/>
      <c r="D31" s="67" t="str">
        <f>IF(ISBLANK(C31),"",VLOOKUP(C31,Table1[#All],3,FALSE))</f>
        <v/>
      </c>
      <c r="E31" s="68" t="str">
        <f>IF(ISBLANK(C31),"",VLOOKUP(C31,Table1[#All],4,FALSE))</f>
        <v/>
      </c>
      <c r="F31" s="68" t="str">
        <f>IF(ISBLANK(C31),"",VLOOKUP(C31,Table1[#All],6,FALSE))</f>
        <v/>
      </c>
      <c r="G31" s="69" t="str">
        <f>IF(ISBLANK(C31),"",VLOOKUP(C31,Table1[#All],7,FALSE))</f>
        <v/>
      </c>
      <c r="H31" s="63"/>
      <c r="I31" s="71" t="str">
        <f t="shared" si="1"/>
        <v/>
      </c>
      <c r="K31" s="31" t="s">
        <v>143</v>
      </c>
      <c r="L31" s="45">
        <f>SUM(I28:I37)</f>
        <v>0</v>
      </c>
    </row>
    <row r="32" spans="2:12" ht="37.950000000000003" customHeight="1" x14ac:dyDescent="0.3">
      <c r="B32" s="61" t="s">
        <v>124</v>
      </c>
      <c r="C32" s="62"/>
      <c r="D32" s="67" t="str">
        <f>IF(ISBLANK(C32),"",VLOOKUP(C32,Table1[#All],3,FALSE))</f>
        <v/>
      </c>
      <c r="E32" s="68" t="str">
        <f>IF(ISBLANK(C32),"",VLOOKUP(C32,Table1[#All],4,FALSE))</f>
        <v/>
      </c>
      <c r="F32" s="68" t="str">
        <f>IF(ISBLANK(C32),"",VLOOKUP(C32,Table1[#All],6,FALSE))</f>
        <v/>
      </c>
      <c r="G32" s="69" t="str">
        <f>IF(ISBLANK(C32),"",VLOOKUP(C32,Table1[#All],7,FALSE))</f>
        <v/>
      </c>
      <c r="H32" s="63"/>
      <c r="I32" s="71" t="str">
        <f t="shared" si="1"/>
        <v/>
      </c>
    </row>
    <row r="33" spans="2:9" ht="37.950000000000003" customHeight="1" x14ac:dyDescent="0.3">
      <c r="B33" s="61" t="s">
        <v>124</v>
      </c>
      <c r="C33" s="62"/>
      <c r="D33" s="67" t="str">
        <f>IF(ISBLANK(C33),"",VLOOKUP(C33,Table1[#All],3,FALSE))</f>
        <v/>
      </c>
      <c r="E33" s="68" t="str">
        <f>IF(ISBLANK(C33),"",VLOOKUP(C33,Table1[#All],4,FALSE))</f>
        <v/>
      </c>
      <c r="F33" s="68" t="str">
        <f>IF(ISBLANK(C33),"",VLOOKUP(C33,Table1[#All],6,FALSE))</f>
        <v/>
      </c>
      <c r="G33" s="69" t="str">
        <f>IF(ISBLANK(C33),"",VLOOKUP(C33,Table1[#All],7,FALSE))</f>
        <v/>
      </c>
      <c r="H33" s="63"/>
      <c r="I33" s="71" t="str">
        <f t="shared" si="1"/>
        <v/>
      </c>
    </row>
    <row r="34" spans="2:9" ht="37.950000000000003" customHeight="1" x14ac:dyDescent="0.3">
      <c r="B34" s="61" t="s">
        <v>124</v>
      </c>
      <c r="C34" s="62"/>
      <c r="D34" s="67" t="str">
        <f>IF(ISBLANK(C34),"",VLOOKUP(C34,Table1[#All],3,FALSE))</f>
        <v/>
      </c>
      <c r="E34" s="68" t="str">
        <f>IF(ISBLANK(C34),"",VLOOKUP(C34,Table1[#All],4,FALSE))</f>
        <v/>
      </c>
      <c r="F34" s="68" t="str">
        <f>IF(ISBLANK(C34),"",VLOOKUP(C34,Table1[#All],6,FALSE))</f>
        <v/>
      </c>
      <c r="G34" s="69" t="str">
        <f>IF(ISBLANK(C34),"",VLOOKUP(C34,Table1[#All],7,FALSE))</f>
        <v/>
      </c>
      <c r="H34" s="63"/>
      <c r="I34" s="71" t="str">
        <f t="shared" si="1"/>
        <v/>
      </c>
    </row>
    <row r="35" spans="2:9" ht="37.950000000000003" customHeight="1" x14ac:dyDescent="0.3">
      <c r="B35" s="61" t="s">
        <v>124</v>
      </c>
      <c r="C35" s="62"/>
      <c r="D35" s="67" t="str">
        <f>IF(ISBLANK(C35),"",VLOOKUP(C35,Table1[#All],3,FALSE))</f>
        <v/>
      </c>
      <c r="E35" s="68" t="str">
        <f>IF(ISBLANK(C35),"",VLOOKUP(C35,Table1[#All],4,FALSE))</f>
        <v/>
      </c>
      <c r="F35" s="68" t="str">
        <f>IF(ISBLANK(C35),"",VLOOKUP(C35,Table1[#All],6,FALSE))</f>
        <v/>
      </c>
      <c r="G35" s="69" t="str">
        <f>IF(ISBLANK(C35),"",VLOOKUP(C35,Table1[#All],7,FALSE))</f>
        <v/>
      </c>
      <c r="H35" s="63"/>
      <c r="I35" s="71" t="str">
        <f t="shared" si="1"/>
        <v/>
      </c>
    </row>
    <row r="36" spans="2:9" ht="37.950000000000003" customHeight="1" x14ac:dyDescent="0.3">
      <c r="B36" s="61" t="s">
        <v>124</v>
      </c>
      <c r="C36" s="62"/>
      <c r="D36" s="67" t="str">
        <f>IF(ISBLANK(C36),"",VLOOKUP(C36,Table1[#All],3,FALSE))</f>
        <v/>
      </c>
      <c r="E36" s="68" t="str">
        <f>IF(ISBLANK(C36),"",VLOOKUP(C36,Table1[#All],4,FALSE))</f>
        <v/>
      </c>
      <c r="F36" s="68" t="str">
        <f>IF(ISBLANK(C36),"",VLOOKUP(C36,Table1[#All],6,FALSE))</f>
        <v/>
      </c>
      <c r="G36" s="69" t="str">
        <f>IF(ISBLANK(C36),"",VLOOKUP(C36,Table1[#All],7,FALSE))</f>
        <v/>
      </c>
      <c r="H36" s="63"/>
      <c r="I36" s="71" t="str">
        <f t="shared" si="1"/>
        <v/>
      </c>
    </row>
    <row r="37" spans="2:9" ht="37.950000000000003" customHeight="1" x14ac:dyDescent="0.3">
      <c r="B37" s="61" t="s">
        <v>124</v>
      </c>
      <c r="C37" s="62"/>
      <c r="D37" s="67" t="str">
        <f>IF(ISBLANK(C37),"",VLOOKUP(C37,Table1[#All],3,FALSE))</f>
        <v/>
      </c>
      <c r="E37" s="68" t="str">
        <f>IF(ISBLANK(C37),"",VLOOKUP(C37,Table1[#All],4,FALSE))</f>
        <v/>
      </c>
      <c r="F37" s="68" t="str">
        <f>IF(ISBLANK(C37),"",VLOOKUP(C37,Table1[#All],6,FALSE))</f>
        <v/>
      </c>
      <c r="G37" s="69" t="str">
        <f>IF(ISBLANK(C37),"",VLOOKUP(C37,Table1[#All],7,FALSE))</f>
        <v/>
      </c>
      <c r="H37" s="63"/>
      <c r="I37" s="71" t="str">
        <f t="shared" si="1"/>
        <v/>
      </c>
    </row>
  </sheetData>
  <mergeCells count="5">
    <mergeCell ref="K27:L27"/>
    <mergeCell ref="B4:L4"/>
    <mergeCell ref="B2:L2"/>
    <mergeCell ref="B23:L23"/>
    <mergeCell ref="B25:L25"/>
  </mergeCells>
  <conditionalFormatting sqref="B28:B37">
    <cfRule type="cellIs" dxfId="5" priority="2" operator="equal">
      <formula>"blank"</formula>
    </cfRule>
  </conditionalFormatting>
  <conditionalFormatting sqref="F28:G37">
    <cfRule type="cellIs" dxfId="4" priority="1" operator="equal">
      <formula>"very high"</formula>
    </cfRule>
    <cfRule type="cellIs" dxfId="3" priority="3" operator="equal">
      <formula>"high"</formula>
    </cfRule>
    <cfRule type="cellIs" dxfId="2" priority="4" operator="equal">
      <formula>"low"</formula>
    </cfRule>
  </conditionalFormatting>
  <dataValidations count="2">
    <dataValidation type="whole" allowBlank="1" showInputMessage="1" showErrorMessage="1" sqref="C7" xr:uid="{C4703F50-0035-430A-B39F-383E30B998DB}">
      <formula1>1</formula1>
      <formula2>1000</formula2>
    </dataValidation>
    <dataValidation type="list" allowBlank="1" showInputMessage="1" showErrorMessage="1" sqref="C28:C37" xr:uid="{BF57CA38-E66B-498D-A660-A839C98D9D73}">
      <formula1>INDIRECT(B28)</formula1>
    </dataValidation>
  </dataValidations>
  <pageMargins left="0.7" right="0.7" top="0.75" bottom="0.75" header="0.3" footer="0.3"/>
  <pageSetup paperSize="5" orientation="landscape" r:id="rId1"/>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Category Not Detected" error="This table will not tell you the emissions category if you don't select one of the items from the drop-down list." xr:uid="{79A6EB0E-A075-4523-A6BD-F3024647AF6B}">
          <x14:formula1>
            <xm:f>'Brand Names'!$A$2:$A$11</xm:f>
          </x14:formula1>
          <xm:sqref>B28:B37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76F95-095A-4142-A0B9-D3D57DC27527}">
  <sheetPr>
    <tabColor rgb="FFCDD3C7"/>
    <pageSetUpPr autoPageBreaks="0"/>
  </sheetPr>
  <dimension ref="A1:O42"/>
  <sheetViews>
    <sheetView topLeftCell="A26" zoomScaleNormal="100" workbookViewId="0">
      <selection activeCell="K26" sqref="K26"/>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1" spans="2:11" ht="15" thickBot="1" x14ac:dyDescent="0.35"/>
    <row r="2" spans="2:11" ht="23.25" customHeight="1" thickBot="1" x14ac:dyDescent="0.35">
      <c r="B2" s="85" t="s">
        <v>197</v>
      </c>
      <c r="C2" s="86"/>
      <c r="D2" s="86"/>
      <c r="E2" s="86"/>
      <c r="F2" s="86"/>
      <c r="G2" s="86"/>
      <c r="H2" s="86"/>
      <c r="I2" s="86"/>
      <c r="J2" s="86"/>
      <c r="K2" s="87"/>
    </row>
    <row r="3" spans="2:11" ht="15" thickBot="1" x14ac:dyDescent="0.35"/>
    <row r="4" spans="2:11" ht="104.4" customHeight="1" thickBot="1" x14ac:dyDescent="0.35">
      <c r="B4" s="82" t="s">
        <v>175</v>
      </c>
      <c r="C4" s="83"/>
      <c r="D4" s="83"/>
      <c r="E4" s="83"/>
      <c r="F4" s="83"/>
      <c r="G4" s="83"/>
      <c r="H4" s="83"/>
      <c r="I4" s="83"/>
      <c r="J4" s="83"/>
      <c r="K4" s="84"/>
    </row>
    <row r="7" spans="2:11" ht="31.2" x14ac:dyDescent="0.3">
      <c r="B7" s="4" t="s">
        <v>4</v>
      </c>
      <c r="C7" s="5"/>
    </row>
    <row r="9" spans="2:11" ht="47.4" thickBot="1" x14ac:dyDescent="0.35">
      <c r="B9" s="10" t="s">
        <v>2</v>
      </c>
      <c r="C9" s="6" t="s">
        <v>163</v>
      </c>
      <c r="D9" s="6" t="s">
        <v>125</v>
      </c>
      <c r="E9" s="6" t="s">
        <v>93</v>
      </c>
    </row>
    <row r="10" spans="2:11" ht="15" thickTop="1" x14ac:dyDescent="0.3">
      <c r="B10" s="11" t="s">
        <v>5</v>
      </c>
      <c r="C10" s="43"/>
      <c r="D10" s="13"/>
      <c r="E10" s="14" t="str">
        <f>IF(ISBLANK(C10),"",(C10/(IF(ISBLANK(C$7),D10,C$7))))</f>
        <v/>
      </c>
    </row>
    <row r="11" spans="2:11" x14ac:dyDescent="0.3">
      <c r="B11" s="15" t="s">
        <v>6</v>
      </c>
      <c r="C11" s="44"/>
      <c r="D11" s="9" t="str">
        <f t="shared" ref="D11:D19" si="0">IF(ISBLANK($C$7),"","N/A - Sample Size")</f>
        <v/>
      </c>
      <c r="E11" s="7" t="str">
        <f t="shared" ref="E11:E19" si="1">IF(ISBLANK(C11),"",(C11/(IF(ISBLANK(C$7),D11,C$7))))</f>
        <v/>
      </c>
    </row>
    <row r="12" spans="2:11" x14ac:dyDescent="0.3">
      <c r="B12" s="15" t="s">
        <v>7</v>
      </c>
      <c r="C12" s="44"/>
      <c r="D12" s="9" t="str">
        <f t="shared" si="0"/>
        <v/>
      </c>
      <c r="E12" s="7" t="str">
        <f t="shared" si="1"/>
        <v/>
      </c>
    </row>
    <row r="13" spans="2:11" x14ac:dyDescent="0.3">
      <c r="B13" s="15" t="s">
        <v>8</v>
      </c>
      <c r="C13" s="44"/>
      <c r="D13" s="9" t="str">
        <f t="shared" si="0"/>
        <v/>
      </c>
      <c r="E13" s="7" t="str">
        <f t="shared" si="1"/>
        <v/>
      </c>
    </row>
    <row r="14" spans="2:11" x14ac:dyDescent="0.3">
      <c r="B14" s="15" t="s">
        <v>9</v>
      </c>
      <c r="C14" s="44"/>
      <c r="D14" s="9" t="str">
        <f t="shared" si="0"/>
        <v/>
      </c>
      <c r="E14" s="7" t="str">
        <f t="shared" si="1"/>
        <v/>
      </c>
    </row>
    <row r="15" spans="2:11" x14ac:dyDescent="0.3">
      <c r="B15" s="15" t="s">
        <v>10</v>
      </c>
      <c r="C15" s="44"/>
      <c r="D15" s="9" t="str">
        <f t="shared" si="0"/>
        <v/>
      </c>
      <c r="E15" s="7" t="str">
        <f t="shared" si="1"/>
        <v/>
      </c>
    </row>
    <row r="16" spans="2:11" x14ac:dyDescent="0.3">
      <c r="B16" s="15" t="s">
        <v>11</v>
      </c>
      <c r="C16" s="44"/>
      <c r="D16" s="9" t="str">
        <f t="shared" si="0"/>
        <v/>
      </c>
      <c r="E16" s="7" t="str">
        <f t="shared" si="1"/>
        <v/>
      </c>
    </row>
    <row r="17" spans="2:11" x14ac:dyDescent="0.3">
      <c r="B17" s="15" t="s">
        <v>12</v>
      </c>
      <c r="C17" s="44"/>
      <c r="D17" s="9" t="str">
        <f t="shared" si="0"/>
        <v/>
      </c>
      <c r="E17" s="7" t="str">
        <f t="shared" si="1"/>
        <v/>
      </c>
    </row>
    <row r="18" spans="2:11" x14ac:dyDescent="0.3">
      <c r="B18" s="15" t="s">
        <v>13</v>
      </c>
      <c r="C18" s="44"/>
      <c r="D18" s="9" t="str">
        <f t="shared" si="0"/>
        <v/>
      </c>
      <c r="E18" s="7" t="str">
        <f t="shared" si="1"/>
        <v/>
      </c>
    </row>
    <row r="19" spans="2:11" x14ac:dyDescent="0.3">
      <c r="B19" s="15" t="s">
        <v>14</v>
      </c>
      <c r="C19" s="44"/>
      <c r="D19" s="9" t="str">
        <f t="shared" si="0"/>
        <v/>
      </c>
      <c r="E19" s="7" t="str">
        <f t="shared" si="1"/>
        <v/>
      </c>
    </row>
    <row r="21" spans="2:11" ht="15" thickBot="1" x14ac:dyDescent="0.35"/>
    <row r="22" spans="2:11" ht="23.25" customHeight="1" thickBot="1" x14ac:dyDescent="0.35">
      <c r="B22" s="88" t="s">
        <v>198</v>
      </c>
      <c r="C22" s="89"/>
      <c r="D22" s="89"/>
      <c r="E22" s="89"/>
      <c r="F22" s="89"/>
      <c r="G22" s="89"/>
      <c r="H22" s="89"/>
      <c r="I22" s="89"/>
      <c r="J22" s="89"/>
      <c r="K22" s="90"/>
    </row>
    <row r="23" spans="2:11" ht="15" thickBot="1" x14ac:dyDescent="0.35"/>
    <row r="24" spans="2:11" ht="34.950000000000003" customHeight="1" thickBot="1" x14ac:dyDescent="0.35">
      <c r="B24" s="91" t="s">
        <v>157</v>
      </c>
      <c r="C24" s="83"/>
      <c r="D24" s="83"/>
      <c r="E24" s="83"/>
      <c r="F24" s="83"/>
      <c r="G24" s="83"/>
      <c r="H24" s="83"/>
      <c r="I24" s="83"/>
      <c r="J24" s="83"/>
      <c r="K24" s="84"/>
    </row>
    <row r="26" spans="2:11" ht="65.400000000000006" thickBot="1" x14ac:dyDescent="0.35">
      <c r="B26" s="10" t="s">
        <v>2</v>
      </c>
      <c r="C26" s="6" t="s">
        <v>159</v>
      </c>
      <c r="D26" s="6" t="s">
        <v>158</v>
      </c>
      <c r="E26" s="6" t="s">
        <v>160</v>
      </c>
      <c r="F26" s="6" t="s">
        <v>161</v>
      </c>
      <c r="H26" s="92" t="s">
        <v>2</v>
      </c>
      <c r="I26" s="92"/>
      <c r="J26" s="42" t="s">
        <v>184</v>
      </c>
    </row>
    <row r="27" spans="2:11" ht="15" thickTop="1" x14ac:dyDescent="0.3">
      <c r="B27" s="46"/>
      <c r="C27" s="47"/>
      <c r="D27" s="48"/>
      <c r="E27" s="49" t="str">
        <f>IF(ISBLANK(C27),"",VLOOKUP(C27,Table1[#All],7,FALSE))</f>
        <v/>
      </c>
      <c r="F27" s="50" t="str">
        <f>IF(ISBLANK(D27),"",D27*E27)</f>
        <v/>
      </c>
      <c r="H27" s="94" t="s">
        <v>5</v>
      </c>
      <c r="I27" s="94"/>
      <c r="J27" s="56">
        <f t="shared" ref="J27:J36" si="2">SUMIF($B$27:$B$50,H27,$F$27:$F$50)</f>
        <v>0</v>
      </c>
    </row>
    <row r="28" spans="2:11" x14ac:dyDescent="0.3">
      <c r="B28" s="51"/>
      <c r="C28" s="52"/>
      <c r="D28" s="53"/>
      <c r="E28" s="54" t="str">
        <f>IF(ISBLANK(C28),"",VLOOKUP(C28,Table1[#All],7,FALSE))</f>
        <v/>
      </c>
      <c r="F28" s="55" t="str">
        <f t="shared" ref="F28:F42" si="3">IF(ISBLANK(D28),"",D28*E28)</f>
        <v/>
      </c>
      <c r="H28" s="93" t="s">
        <v>6</v>
      </c>
      <c r="I28" s="93"/>
      <c r="J28" s="57">
        <f t="shared" si="2"/>
        <v>0</v>
      </c>
    </row>
    <row r="29" spans="2:11" x14ac:dyDescent="0.3">
      <c r="B29" s="51"/>
      <c r="C29" s="52"/>
      <c r="D29" s="53"/>
      <c r="E29" s="54" t="str">
        <f>IF(ISBLANK(C29),"",VLOOKUP(C29,Table1[#All],7,FALSE))</f>
        <v/>
      </c>
      <c r="F29" s="55" t="str">
        <f t="shared" si="3"/>
        <v/>
      </c>
      <c r="H29" s="93" t="s">
        <v>7</v>
      </c>
      <c r="I29" s="93"/>
      <c r="J29" s="57">
        <f t="shared" si="2"/>
        <v>0</v>
      </c>
    </row>
    <row r="30" spans="2:11" x14ac:dyDescent="0.3">
      <c r="B30" s="51"/>
      <c r="C30" s="52"/>
      <c r="D30" s="53"/>
      <c r="E30" s="54" t="str">
        <f>IF(ISBLANK(C30),"",VLOOKUP(C30,Table1[#All],7,FALSE))</f>
        <v/>
      </c>
      <c r="F30" s="55" t="str">
        <f t="shared" si="3"/>
        <v/>
      </c>
      <c r="H30" s="93" t="s">
        <v>8</v>
      </c>
      <c r="I30" s="93"/>
      <c r="J30" s="57">
        <f t="shared" si="2"/>
        <v>0</v>
      </c>
    </row>
    <row r="31" spans="2:11" x14ac:dyDescent="0.3">
      <c r="B31" s="51"/>
      <c r="C31" s="52"/>
      <c r="D31" s="53"/>
      <c r="E31" s="54" t="str">
        <f>IF(ISBLANK(C31),"",VLOOKUP(C31,Table1[#All],7,FALSE))</f>
        <v/>
      </c>
      <c r="F31" s="55" t="str">
        <f t="shared" si="3"/>
        <v/>
      </c>
      <c r="H31" s="93" t="s">
        <v>9</v>
      </c>
      <c r="I31" s="93"/>
      <c r="J31" s="57">
        <f t="shared" si="2"/>
        <v>0</v>
      </c>
    </row>
    <row r="32" spans="2:11" x14ac:dyDescent="0.3">
      <c r="B32" s="51"/>
      <c r="C32" s="52"/>
      <c r="D32" s="53"/>
      <c r="E32" s="54" t="str">
        <f>IF(ISBLANK(C32),"",VLOOKUP(C32,Table1[#All],7,FALSE))</f>
        <v/>
      </c>
      <c r="F32" s="55" t="str">
        <f t="shared" si="3"/>
        <v/>
      </c>
      <c r="H32" s="93" t="s">
        <v>10</v>
      </c>
      <c r="I32" s="93"/>
      <c r="J32" s="57">
        <f t="shared" si="2"/>
        <v>0</v>
      </c>
    </row>
    <row r="33" spans="2:10" x14ac:dyDescent="0.3">
      <c r="B33" s="51"/>
      <c r="C33" s="52"/>
      <c r="D33" s="53"/>
      <c r="E33" s="54" t="str">
        <f>IF(ISBLANK(C33),"",VLOOKUP(C33,Table1[#All],7,FALSE))</f>
        <v/>
      </c>
      <c r="F33" s="55" t="str">
        <f t="shared" si="3"/>
        <v/>
      </c>
      <c r="H33" s="93" t="s">
        <v>11</v>
      </c>
      <c r="I33" s="93"/>
      <c r="J33" s="57">
        <f t="shared" si="2"/>
        <v>0</v>
      </c>
    </row>
    <row r="34" spans="2:10" x14ac:dyDescent="0.3">
      <c r="B34" s="51"/>
      <c r="C34" s="52"/>
      <c r="D34" s="53"/>
      <c r="E34" s="54" t="str">
        <f>IF(ISBLANK(C34),"",VLOOKUP(C34,Table1[#All],7,FALSE))</f>
        <v/>
      </c>
      <c r="F34" s="55" t="str">
        <f t="shared" si="3"/>
        <v/>
      </c>
      <c r="H34" s="93" t="s">
        <v>12</v>
      </c>
      <c r="I34" s="93"/>
      <c r="J34" s="57">
        <f t="shared" si="2"/>
        <v>0</v>
      </c>
    </row>
    <row r="35" spans="2:10" x14ac:dyDescent="0.3">
      <c r="B35" s="51"/>
      <c r="C35" s="52"/>
      <c r="D35" s="53"/>
      <c r="E35" s="54" t="str">
        <f>IF(ISBLANK(C35),"",VLOOKUP(C35,Table1[#All],7,FALSE))</f>
        <v/>
      </c>
      <c r="F35" s="55" t="str">
        <f t="shared" si="3"/>
        <v/>
      </c>
      <c r="H35" s="93" t="s">
        <v>13</v>
      </c>
      <c r="I35" s="93"/>
      <c r="J35" s="57">
        <f t="shared" si="2"/>
        <v>0</v>
      </c>
    </row>
    <row r="36" spans="2:10" x14ac:dyDescent="0.3">
      <c r="B36" s="51"/>
      <c r="C36" s="52"/>
      <c r="D36" s="53"/>
      <c r="E36" s="54" t="str">
        <f>IF(ISBLANK(C36),"",VLOOKUP(C36,Table1[#All],7,FALSE))</f>
        <v/>
      </c>
      <c r="F36" s="55" t="str">
        <f t="shared" si="3"/>
        <v/>
      </c>
      <c r="H36" s="93" t="s">
        <v>14</v>
      </c>
      <c r="I36" s="93"/>
      <c r="J36" s="57">
        <f t="shared" si="2"/>
        <v>0</v>
      </c>
    </row>
    <row r="37" spans="2:10" x14ac:dyDescent="0.3">
      <c r="B37" s="51"/>
      <c r="C37" s="52"/>
      <c r="D37" s="53"/>
      <c r="E37" s="54" t="str">
        <f>IF(ISBLANK(C37),"",VLOOKUP(C37,Table1[#All],7,FALSE))</f>
        <v/>
      </c>
      <c r="F37" s="55" t="str">
        <f t="shared" si="3"/>
        <v/>
      </c>
    </row>
    <row r="38" spans="2:10" x14ac:dyDescent="0.3">
      <c r="B38" s="51"/>
      <c r="C38" s="52"/>
      <c r="D38" s="53"/>
      <c r="E38" s="54" t="str">
        <f>IF(ISBLANK(C38),"",VLOOKUP(C38,Table1[#All],7,FALSE))</f>
        <v/>
      </c>
      <c r="F38" s="55" t="str">
        <f t="shared" si="3"/>
        <v/>
      </c>
    </row>
    <row r="39" spans="2:10" x14ac:dyDescent="0.3">
      <c r="B39" s="51"/>
      <c r="C39" s="52"/>
      <c r="D39" s="53"/>
      <c r="E39" s="54" t="str">
        <f>IF(ISBLANK(C39),"",VLOOKUP(C39,Table1[#All],7,FALSE))</f>
        <v/>
      </c>
      <c r="F39" s="55" t="str">
        <f t="shared" si="3"/>
        <v/>
      </c>
    </row>
    <row r="40" spans="2:10" x14ac:dyDescent="0.3">
      <c r="B40" s="51"/>
      <c r="C40" s="52"/>
      <c r="D40" s="53"/>
      <c r="E40" s="54" t="str">
        <f>IF(ISBLANK(C40),"",VLOOKUP(C40,Table1[#All],7,FALSE))</f>
        <v/>
      </c>
      <c r="F40" s="55" t="str">
        <f t="shared" si="3"/>
        <v/>
      </c>
    </row>
    <row r="41" spans="2:10" x14ac:dyDescent="0.3">
      <c r="B41" s="51"/>
      <c r="C41" s="52"/>
      <c r="D41" s="53"/>
      <c r="E41" s="54" t="str">
        <f>IF(ISBLANK(C41),"",VLOOKUP(C41,Table1[#All],7,FALSE))</f>
        <v/>
      </c>
      <c r="F41" s="55" t="str">
        <f t="shared" si="3"/>
        <v/>
      </c>
    </row>
    <row r="42" spans="2:10" x14ac:dyDescent="0.3">
      <c r="B42" s="51"/>
      <c r="C42" s="52"/>
      <c r="D42" s="53"/>
      <c r="E42" s="54" t="str">
        <f>IF(ISBLANK(C42),"",VLOOKUP(C42,Table1[#All],7,FALSE))</f>
        <v/>
      </c>
      <c r="F42" s="55" t="str">
        <f t="shared" si="3"/>
        <v/>
      </c>
    </row>
  </sheetData>
  <mergeCells count="15">
    <mergeCell ref="H32:I32"/>
    <mergeCell ref="H33:I33"/>
    <mergeCell ref="H34:I34"/>
    <mergeCell ref="H35:I35"/>
    <mergeCell ref="H36:I36"/>
    <mergeCell ref="H31:I31"/>
    <mergeCell ref="H29:I29"/>
    <mergeCell ref="H28:I28"/>
    <mergeCell ref="H27:I27"/>
    <mergeCell ref="H30:I30"/>
    <mergeCell ref="B2:K2"/>
    <mergeCell ref="B4:K4"/>
    <mergeCell ref="B22:K22"/>
    <mergeCell ref="B24:K24"/>
    <mergeCell ref="H26:I26"/>
  </mergeCells>
  <dataValidations count="1">
    <dataValidation type="whole" allowBlank="1" showInputMessage="1" showErrorMessage="1" sqref="C7" xr:uid="{A5468C59-6F6E-4731-B3FC-49EC45DC5875}">
      <formula1>1</formula1>
      <formula2>1000</formula2>
    </dataValidation>
  </dataValidations>
  <pageMargins left="0.7" right="0.7" top="0.75" bottom="0.75" header="0.3" footer="0.3"/>
  <pageSetup paperSize="5" orientation="landscape" r:id="rId1"/>
  <ignoredErrors>
    <ignoredError sqref="D11:D19"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80A2A8E-B7E4-4A41-B5C4-A43DC02508B6}">
          <x14:formula1>
            <xm:f>'Brand Names'!$A$18:$A$27</xm:f>
          </x14:formula1>
          <xm:sqref>B27:B42</xm:sqref>
        </x14:dataValidation>
        <x14:dataValidation type="list" allowBlank="1" showInputMessage="1" showErrorMessage="1" xr:uid="{3E7F1BF4-E93E-4FD9-8E28-1988BE02F845}">
          <x14:formula1>
            <xm:f>'Brand Names'!$U$2:$U$43</xm:f>
          </x14:formula1>
          <xm:sqref>C27:C42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8158B-6992-4493-A337-87B3640B6178}">
  <sheetPr>
    <tabColor rgb="FFCDD3C7"/>
    <pageSetUpPr autoPageBreaks="0"/>
  </sheetPr>
  <dimension ref="A1:O43"/>
  <sheetViews>
    <sheetView topLeftCell="A7" zoomScaleNormal="100" workbookViewId="0">
      <selection activeCell="B23" sqref="B23:K23"/>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1" spans="2:11" ht="15" thickBot="1" x14ac:dyDescent="0.35"/>
    <row r="2" spans="2:11" ht="23.25" customHeight="1" thickBot="1" x14ac:dyDescent="0.35">
      <c r="B2" s="85" t="s">
        <v>199</v>
      </c>
      <c r="C2" s="86"/>
      <c r="D2" s="86"/>
      <c r="E2" s="86"/>
      <c r="F2" s="86"/>
      <c r="G2" s="86"/>
      <c r="H2" s="86"/>
      <c r="I2" s="86"/>
      <c r="J2" s="86"/>
      <c r="K2" s="87"/>
    </row>
    <row r="3" spans="2:11" ht="15" thickBot="1" x14ac:dyDescent="0.35"/>
    <row r="4" spans="2:11" ht="104.4" customHeight="1" thickBot="1" x14ac:dyDescent="0.35">
      <c r="B4" s="82" t="s">
        <v>174</v>
      </c>
      <c r="C4" s="83"/>
      <c r="D4" s="83"/>
      <c r="E4" s="83"/>
      <c r="F4" s="83"/>
      <c r="G4" s="83"/>
      <c r="H4" s="83"/>
      <c r="I4" s="83"/>
      <c r="J4" s="83"/>
      <c r="K4" s="84"/>
    </row>
    <row r="7" spans="2:11" ht="31.2" x14ac:dyDescent="0.3">
      <c r="B7" s="4" t="s">
        <v>4</v>
      </c>
      <c r="C7" s="5"/>
    </row>
    <row r="9" spans="2:11" ht="78.599999999999994" thickBot="1" x14ac:dyDescent="0.35">
      <c r="B9" s="10" t="s">
        <v>2</v>
      </c>
      <c r="C9" s="6" t="s">
        <v>126</v>
      </c>
      <c r="D9" s="6" t="s">
        <v>127</v>
      </c>
      <c r="E9" s="6" t="s">
        <v>93</v>
      </c>
    </row>
    <row r="10" spans="2:11" ht="15" thickTop="1" x14ac:dyDescent="0.3">
      <c r="B10" s="11" t="s">
        <v>5</v>
      </c>
      <c r="C10" s="43"/>
      <c r="D10" s="13" t="str">
        <f>IF(ISBLANK($C$7),"","N/A - Sample Size")</f>
        <v/>
      </c>
      <c r="E10" s="14" t="str">
        <f>IF(ISBLANK(C10),"",(C10/(IF(ISBLANK(C$7),D10,C$7))))</f>
        <v/>
      </c>
    </row>
    <row r="11" spans="2:11" x14ac:dyDescent="0.3">
      <c r="B11" s="15" t="s">
        <v>6</v>
      </c>
      <c r="C11" s="44"/>
      <c r="D11" s="9" t="str">
        <f t="shared" ref="D11:D19" si="0">IF(ISBLANK($C$7),"","N/A - Sample Size")</f>
        <v/>
      </c>
      <c r="E11" s="7" t="str">
        <f t="shared" ref="E11:E19" si="1">IF(ISBLANK(C11),"",(C11/(IF(ISBLANK(C$7),D11,C$7))))</f>
        <v/>
      </c>
    </row>
    <row r="12" spans="2:11" x14ac:dyDescent="0.3">
      <c r="B12" s="15" t="s">
        <v>7</v>
      </c>
      <c r="C12" s="44"/>
      <c r="D12" s="9" t="str">
        <f t="shared" si="0"/>
        <v/>
      </c>
      <c r="E12" s="7" t="str">
        <f t="shared" si="1"/>
        <v/>
      </c>
    </row>
    <row r="13" spans="2:11" x14ac:dyDescent="0.3">
      <c r="B13" s="15" t="s">
        <v>8</v>
      </c>
      <c r="C13" s="44"/>
      <c r="D13" s="9" t="str">
        <f t="shared" si="0"/>
        <v/>
      </c>
      <c r="E13" s="7" t="str">
        <f t="shared" si="1"/>
        <v/>
      </c>
    </row>
    <row r="14" spans="2:11" x14ac:dyDescent="0.3">
      <c r="B14" s="15" t="s">
        <v>9</v>
      </c>
      <c r="C14" s="44"/>
      <c r="D14" s="9" t="str">
        <f t="shared" si="0"/>
        <v/>
      </c>
      <c r="E14" s="7" t="str">
        <f t="shared" si="1"/>
        <v/>
      </c>
    </row>
    <row r="15" spans="2:11" x14ac:dyDescent="0.3">
      <c r="B15" s="15" t="s">
        <v>10</v>
      </c>
      <c r="C15" s="44"/>
      <c r="D15" s="9" t="str">
        <f t="shared" si="0"/>
        <v/>
      </c>
      <c r="E15" s="7" t="str">
        <f t="shared" si="1"/>
        <v/>
      </c>
    </row>
    <row r="16" spans="2:11" x14ac:dyDescent="0.3">
      <c r="B16" s="15" t="s">
        <v>11</v>
      </c>
      <c r="C16" s="44"/>
      <c r="D16" s="9" t="str">
        <f t="shared" si="0"/>
        <v/>
      </c>
      <c r="E16" s="7" t="str">
        <f t="shared" si="1"/>
        <v/>
      </c>
    </row>
    <row r="17" spans="2:11" x14ac:dyDescent="0.3">
      <c r="B17" s="15" t="s">
        <v>12</v>
      </c>
      <c r="C17" s="44"/>
      <c r="D17" s="9" t="str">
        <f t="shared" si="0"/>
        <v/>
      </c>
      <c r="E17" s="7" t="str">
        <f t="shared" si="1"/>
        <v/>
      </c>
    </row>
    <row r="18" spans="2:11" x14ac:dyDescent="0.3">
      <c r="B18" s="15" t="s">
        <v>13</v>
      </c>
      <c r="C18" s="44"/>
      <c r="D18" s="9" t="str">
        <f t="shared" si="0"/>
        <v/>
      </c>
      <c r="E18" s="7" t="str">
        <f t="shared" si="1"/>
        <v/>
      </c>
    </row>
    <row r="19" spans="2:11" x14ac:dyDescent="0.3">
      <c r="B19" s="15" t="s">
        <v>14</v>
      </c>
      <c r="C19" s="44"/>
      <c r="D19" s="9" t="str">
        <f t="shared" si="0"/>
        <v/>
      </c>
      <c r="E19" s="7" t="str">
        <f t="shared" si="1"/>
        <v/>
      </c>
    </row>
    <row r="22" spans="2:11" ht="15" thickBot="1" x14ac:dyDescent="0.35"/>
    <row r="23" spans="2:11" ht="23.25" customHeight="1" thickBot="1" x14ac:dyDescent="0.35">
      <c r="B23" s="88" t="s">
        <v>200</v>
      </c>
      <c r="C23" s="89"/>
      <c r="D23" s="89"/>
      <c r="E23" s="89"/>
      <c r="F23" s="89"/>
      <c r="G23" s="89"/>
      <c r="H23" s="89"/>
      <c r="I23" s="89"/>
      <c r="J23" s="89"/>
      <c r="K23" s="90"/>
    </row>
    <row r="24" spans="2:11" ht="15" thickBot="1" x14ac:dyDescent="0.35"/>
    <row r="25" spans="2:11" ht="34.950000000000003" customHeight="1" thickBot="1" x14ac:dyDescent="0.35">
      <c r="B25" s="91" t="s">
        <v>157</v>
      </c>
      <c r="C25" s="83"/>
      <c r="D25" s="83"/>
      <c r="E25" s="83"/>
      <c r="F25" s="83"/>
      <c r="G25" s="83"/>
      <c r="H25" s="83"/>
      <c r="I25" s="83"/>
      <c r="J25" s="83"/>
      <c r="K25" s="84"/>
    </row>
    <row r="27" spans="2:11" ht="64.8" x14ac:dyDescent="0.3">
      <c r="B27" s="10" t="s">
        <v>2</v>
      </c>
      <c r="C27" s="6" t="s">
        <v>159</v>
      </c>
      <c r="D27" s="6" t="s">
        <v>162</v>
      </c>
      <c r="E27" s="6" t="s">
        <v>160</v>
      </c>
      <c r="F27" s="6" t="s">
        <v>161</v>
      </c>
      <c r="H27" s="95" t="s">
        <v>2</v>
      </c>
      <c r="I27" s="95"/>
      <c r="J27" s="42" t="s">
        <v>184</v>
      </c>
    </row>
    <row r="28" spans="2:11" x14ac:dyDescent="0.3">
      <c r="B28" s="35"/>
      <c r="C28" s="36"/>
      <c r="D28" s="37"/>
      <c r="E28" s="38" t="str">
        <f>IF(ISBLANK(C28),"",VLOOKUP(C28,Table1[#All],7,FALSE))</f>
        <v/>
      </c>
      <c r="F28" s="34" t="str">
        <f>IF(ISBLANK(D28),"",D28*E28)</f>
        <v/>
      </c>
      <c r="H28" s="96" t="s">
        <v>5</v>
      </c>
      <c r="I28" s="96"/>
      <c r="J28" s="39">
        <f t="shared" ref="J28:J37" si="2">SUMIF($B$27:$B$50,H28,$F$27:$F$50)</f>
        <v>0</v>
      </c>
    </row>
    <row r="29" spans="2:11" x14ac:dyDescent="0.3">
      <c r="B29" s="35"/>
      <c r="C29" s="36"/>
      <c r="D29" s="37"/>
      <c r="E29" s="38" t="str">
        <f>IF(ISBLANK(C29),"",VLOOKUP(C29,Table1[#All],7,FALSE))</f>
        <v/>
      </c>
      <c r="F29" s="34" t="str">
        <f t="shared" ref="F29:F43" si="3">IF(ISBLANK(D29),"",D29*E29)</f>
        <v/>
      </c>
      <c r="H29" s="96" t="s">
        <v>6</v>
      </c>
      <c r="I29" s="96"/>
      <c r="J29" s="39">
        <f t="shared" si="2"/>
        <v>0</v>
      </c>
    </row>
    <row r="30" spans="2:11" x14ac:dyDescent="0.3">
      <c r="B30" s="35"/>
      <c r="C30" s="36"/>
      <c r="D30" s="37"/>
      <c r="E30" s="38" t="str">
        <f>IF(ISBLANK(C30),"",VLOOKUP(C30,Table1[#All],7,FALSE))</f>
        <v/>
      </c>
      <c r="F30" s="34" t="str">
        <f t="shared" si="3"/>
        <v/>
      </c>
      <c r="H30" s="96" t="s">
        <v>7</v>
      </c>
      <c r="I30" s="96"/>
      <c r="J30" s="39">
        <f t="shared" si="2"/>
        <v>0</v>
      </c>
    </row>
    <row r="31" spans="2:11" x14ac:dyDescent="0.3">
      <c r="B31" s="35"/>
      <c r="C31" s="36"/>
      <c r="D31" s="37"/>
      <c r="E31" s="38" t="str">
        <f>IF(ISBLANK(C31),"",VLOOKUP(C31,Table1[#All],7,FALSE))</f>
        <v/>
      </c>
      <c r="F31" s="34" t="str">
        <f t="shared" si="3"/>
        <v/>
      </c>
      <c r="H31" s="96" t="s">
        <v>8</v>
      </c>
      <c r="I31" s="96"/>
      <c r="J31" s="39">
        <f t="shared" si="2"/>
        <v>0</v>
      </c>
    </row>
    <row r="32" spans="2:11" x14ac:dyDescent="0.3">
      <c r="B32" s="35"/>
      <c r="C32" s="36"/>
      <c r="D32" s="37"/>
      <c r="E32" s="38" t="str">
        <f>IF(ISBLANK(C32),"",VLOOKUP(C32,Table1[#All],7,FALSE))</f>
        <v/>
      </c>
      <c r="F32" s="34" t="str">
        <f t="shared" si="3"/>
        <v/>
      </c>
      <c r="H32" s="96" t="s">
        <v>9</v>
      </c>
      <c r="I32" s="96"/>
      <c r="J32" s="39">
        <f t="shared" si="2"/>
        <v>0</v>
      </c>
    </row>
    <row r="33" spans="2:10" x14ac:dyDescent="0.3">
      <c r="B33" s="35"/>
      <c r="C33" s="36"/>
      <c r="D33" s="37"/>
      <c r="E33" s="38" t="str">
        <f>IF(ISBLANK(C33),"",VLOOKUP(C33,Table1[#All],7,FALSE))</f>
        <v/>
      </c>
      <c r="F33" s="34" t="str">
        <f t="shared" si="3"/>
        <v/>
      </c>
      <c r="H33" s="96" t="s">
        <v>10</v>
      </c>
      <c r="I33" s="96"/>
      <c r="J33" s="39">
        <f t="shared" si="2"/>
        <v>0</v>
      </c>
    </row>
    <row r="34" spans="2:10" x14ac:dyDescent="0.3">
      <c r="B34" s="35"/>
      <c r="C34" s="36"/>
      <c r="D34" s="37"/>
      <c r="E34" s="38" t="str">
        <f>IF(ISBLANK(C34),"",VLOOKUP(C34,Table1[#All],7,FALSE))</f>
        <v/>
      </c>
      <c r="F34" s="34" t="str">
        <f t="shared" si="3"/>
        <v/>
      </c>
      <c r="H34" s="96" t="s">
        <v>11</v>
      </c>
      <c r="I34" s="96"/>
      <c r="J34" s="39">
        <f t="shared" si="2"/>
        <v>0</v>
      </c>
    </row>
    <row r="35" spans="2:10" x14ac:dyDescent="0.3">
      <c r="B35" s="35"/>
      <c r="C35" s="36"/>
      <c r="D35" s="37"/>
      <c r="E35" s="38" t="str">
        <f>IF(ISBLANK(C35),"",VLOOKUP(C35,Table1[#All],7,FALSE))</f>
        <v/>
      </c>
      <c r="F35" s="34" t="str">
        <f t="shared" si="3"/>
        <v/>
      </c>
      <c r="H35" s="96" t="s">
        <v>12</v>
      </c>
      <c r="I35" s="96"/>
      <c r="J35" s="39">
        <f t="shared" si="2"/>
        <v>0</v>
      </c>
    </row>
    <row r="36" spans="2:10" x14ac:dyDescent="0.3">
      <c r="B36" s="35"/>
      <c r="C36" s="36"/>
      <c r="D36" s="37"/>
      <c r="E36" s="38" t="str">
        <f>IF(ISBLANK(C36),"",VLOOKUP(C36,Table1[#All],7,FALSE))</f>
        <v/>
      </c>
      <c r="F36" s="34" t="str">
        <f t="shared" si="3"/>
        <v/>
      </c>
      <c r="H36" s="96" t="s">
        <v>13</v>
      </c>
      <c r="I36" s="96"/>
      <c r="J36" s="39">
        <f t="shared" si="2"/>
        <v>0</v>
      </c>
    </row>
    <row r="37" spans="2:10" x14ac:dyDescent="0.3">
      <c r="B37" s="35"/>
      <c r="C37" s="36"/>
      <c r="D37" s="37"/>
      <c r="E37" s="38" t="str">
        <f>IF(ISBLANK(C37),"",VLOOKUP(C37,Table1[#All],7,FALSE))</f>
        <v/>
      </c>
      <c r="F37" s="34" t="str">
        <f t="shared" si="3"/>
        <v/>
      </c>
      <c r="H37" s="96" t="s">
        <v>14</v>
      </c>
      <c r="I37" s="96"/>
      <c r="J37" s="39">
        <f t="shared" si="2"/>
        <v>0</v>
      </c>
    </row>
    <row r="38" spans="2:10" x14ac:dyDescent="0.3">
      <c r="B38" s="35"/>
      <c r="C38" s="36"/>
      <c r="D38" s="37"/>
      <c r="E38" s="38" t="str">
        <f>IF(ISBLANK(C38),"",VLOOKUP(C38,Table1[#All],7,FALSE))</f>
        <v/>
      </c>
      <c r="F38" s="34" t="str">
        <f t="shared" si="3"/>
        <v/>
      </c>
    </row>
    <row r="39" spans="2:10" x14ac:dyDescent="0.3">
      <c r="B39" s="35"/>
      <c r="C39" s="36"/>
      <c r="D39" s="37"/>
      <c r="E39" s="38" t="str">
        <f>IF(ISBLANK(C39),"",VLOOKUP(C39,Table1[#All],7,FALSE))</f>
        <v/>
      </c>
      <c r="F39" s="34" t="str">
        <f t="shared" si="3"/>
        <v/>
      </c>
    </row>
    <row r="40" spans="2:10" x14ac:dyDescent="0.3">
      <c r="B40" s="35"/>
      <c r="C40" s="36"/>
      <c r="D40" s="37"/>
      <c r="E40" s="38" t="str">
        <f>IF(ISBLANK(C40),"",VLOOKUP(C40,Table1[#All],7,FALSE))</f>
        <v/>
      </c>
      <c r="F40" s="34" t="str">
        <f t="shared" si="3"/>
        <v/>
      </c>
    </row>
    <row r="41" spans="2:10" x14ac:dyDescent="0.3">
      <c r="B41" s="35"/>
      <c r="C41" s="36"/>
      <c r="D41" s="37"/>
      <c r="E41" s="38" t="str">
        <f>IF(ISBLANK(C41),"",VLOOKUP(C41,Table1[#All],7,FALSE))</f>
        <v/>
      </c>
      <c r="F41" s="34" t="str">
        <f t="shared" si="3"/>
        <v/>
      </c>
    </row>
    <row r="42" spans="2:10" x14ac:dyDescent="0.3">
      <c r="B42" s="35"/>
      <c r="C42" s="36"/>
      <c r="D42" s="37"/>
      <c r="E42" s="38" t="str">
        <f>IF(ISBLANK(C42),"",VLOOKUP(C42,Table1[#All],7,FALSE))</f>
        <v/>
      </c>
      <c r="F42" s="34" t="str">
        <f t="shared" si="3"/>
        <v/>
      </c>
    </row>
    <row r="43" spans="2:10" x14ac:dyDescent="0.3">
      <c r="B43" s="35"/>
      <c r="C43" s="36"/>
      <c r="D43" s="37"/>
      <c r="E43" s="38" t="str">
        <f>IF(ISBLANK(C43),"",VLOOKUP(C43,Table1[#All],7,FALSE))</f>
        <v/>
      </c>
      <c r="F43" s="34" t="str">
        <f t="shared" si="3"/>
        <v/>
      </c>
    </row>
  </sheetData>
  <mergeCells count="15">
    <mergeCell ref="H33:I33"/>
    <mergeCell ref="H34:I34"/>
    <mergeCell ref="H35:I35"/>
    <mergeCell ref="H36:I36"/>
    <mergeCell ref="H37:I37"/>
    <mergeCell ref="H28:I28"/>
    <mergeCell ref="H29:I29"/>
    <mergeCell ref="H30:I30"/>
    <mergeCell ref="H31:I31"/>
    <mergeCell ref="H32:I32"/>
    <mergeCell ref="B2:K2"/>
    <mergeCell ref="B4:K4"/>
    <mergeCell ref="B23:K23"/>
    <mergeCell ref="B25:K25"/>
    <mergeCell ref="H27:I27"/>
  </mergeCells>
  <dataValidations count="1">
    <dataValidation type="whole" allowBlank="1" showInputMessage="1" showErrorMessage="1" sqref="C7" xr:uid="{D397D400-1005-422A-B481-44743020DD5E}">
      <formula1>1</formula1>
      <formula2>1000</formula2>
    </dataValidation>
  </dataValidations>
  <pageMargins left="0.7" right="0.7" top="0.75" bottom="0.75" header="0.3" footer="0.3"/>
  <pageSetup paperSize="5" orientation="landscape" r:id="rId1"/>
  <ignoredErrors>
    <ignoredError sqref="D10:D19"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2397125-0F28-4769-B4B0-5E97F79D3FD8}">
          <x14:formula1>
            <xm:f>'Brand Names'!$U$2:$U$43</xm:f>
          </x14:formula1>
          <xm:sqref>C28:C43</xm:sqref>
        </x14:dataValidation>
        <x14:dataValidation type="list" allowBlank="1" showInputMessage="1" showErrorMessage="1" xr:uid="{03D942D2-1CB2-4E0D-84EB-7000BA55FBA9}">
          <x14:formula1>
            <xm:f>'Brand Names'!$A$18:$A$27</xm:f>
          </x14:formula1>
          <xm:sqref>B28:B43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3FE20-F944-4E1B-9402-AA92E12D6810}">
  <sheetPr>
    <tabColor rgb="FFC5D7E1"/>
    <pageSetUpPr autoPageBreaks="0"/>
  </sheetPr>
  <dimension ref="A1:O19"/>
  <sheetViews>
    <sheetView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1" spans="2:11" ht="15" thickBot="1" x14ac:dyDescent="0.35"/>
    <row r="2" spans="2:11" ht="23.25" customHeight="1" thickBot="1" x14ac:dyDescent="0.35">
      <c r="B2" s="88" t="s">
        <v>201</v>
      </c>
      <c r="C2" s="89"/>
      <c r="D2" s="89"/>
      <c r="E2" s="89"/>
      <c r="F2" s="89"/>
      <c r="G2" s="89"/>
      <c r="H2" s="89"/>
      <c r="I2" s="89"/>
      <c r="J2" s="89"/>
      <c r="K2" s="90"/>
    </row>
    <row r="3" spans="2:11" ht="15" thickBot="1" x14ac:dyDescent="0.35"/>
    <row r="4" spans="2:11" ht="104.4" customHeight="1" thickBot="1" x14ac:dyDescent="0.35">
      <c r="B4" s="82" t="s">
        <v>173</v>
      </c>
      <c r="C4" s="83"/>
      <c r="D4" s="83"/>
      <c r="E4" s="83"/>
      <c r="F4" s="83"/>
      <c r="G4" s="83"/>
      <c r="H4" s="83"/>
      <c r="I4" s="83"/>
      <c r="J4" s="83"/>
      <c r="K4" s="84"/>
    </row>
    <row r="7" spans="2:11" ht="31.2" x14ac:dyDescent="0.3">
      <c r="B7" s="4" t="s">
        <v>4</v>
      </c>
      <c r="C7" s="5"/>
    </row>
    <row r="9" spans="2:11" ht="78.599999999999994" thickBot="1" x14ac:dyDescent="0.35">
      <c r="B9" s="10" t="s">
        <v>2</v>
      </c>
      <c r="C9" s="6" t="s">
        <v>128</v>
      </c>
      <c r="D9" s="6" t="s">
        <v>129</v>
      </c>
      <c r="E9" s="6" t="s">
        <v>93</v>
      </c>
    </row>
    <row r="10" spans="2:11" ht="15" thickTop="1" x14ac:dyDescent="0.3">
      <c r="B10" s="11" t="s">
        <v>5</v>
      </c>
      <c r="C10" s="12"/>
      <c r="D10" s="13" t="str">
        <f>IF(ISBLANK($C$7),"","N/A - Sample Size")</f>
        <v/>
      </c>
      <c r="E10" s="14" t="str">
        <f>IF(ISBLANK(C10),"",(C10/(IF(ISBLANK(C$7),D10,C$7))))</f>
        <v/>
      </c>
    </row>
    <row r="11" spans="2:11" x14ac:dyDescent="0.3">
      <c r="B11" s="15" t="s">
        <v>6</v>
      </c>
      <c r="C11" s="8"/>
      <c r="D11" s="9" t="str">
        <f t="shared" ref="D11:D19" si="0">IF(ISBLANK($C$7),"","N/A - Sample Size")</f>
        <v/>
      </c>
      <c r="E11" s="7" t="str">
        <f t="shared" ref="E11:E19" si="1">IF(ISBLANK(C11),"",(C11/(IF(ISBLANK(C$7),D11,C$7))))</f>
        <v/>
      </c>
    </row>
    <row r="12" spans="2:11" x14ac:dyDescent="0.3">
      <c r="B12" s="15" t="s">
        <v>7</v>
      </c>
      <c r="C12" s="8"/>
      <c r="D12" s="9" t="str">
        <f t="shared" si="0"/>
        <v/>
      </c>
      <c r="E12" s="7" t="str">
        <f t="shared" si="1"/>
        <v/>
      </c>
    </row>
    <row r="13" spans="2:11" x14ac:dyDescent="0.3">
      <c r="B13" s="15" t="s">
        <v>8</v>
      </c>
      <c r="C13" s="8"/>
      <c r="D13" s="9" t="str">
        <f t="shared" si="0"/>
        <v/>
      </c>
      <c r="E13" s="7" t="str">
        <f t="shared" si="1"/>
        <v/>
      </c>
    </row>
    <row r="14" spans="2:11" x14ac:dyDescent="0.3">
      <c r="B14" s="15" t="s">
        <v>9</v>
      </c>
      <c r="C14" s="8"/>
      <c r="D14" s="9" t="str">
        <f t="shared" si="0"/>
        <v/>
      </c>
      <c r="E14" s="7" t="str">
        <f t="shared" si="1"/>
        <v/>
      </c>
    </row>
    <row r="15" spans="2:11" x14ac:dyDescent="0.3">
      <c r="B15" s="15" t="s">
        <v>10</v>
      </c>
      <c r="C15" s="8"/>
      <c r="D15" s="9" t="str">
        <f t="shared" si="0"/>
        <v/>
      </c>
      <c r="E15" s="7" t="str">
        <f t="shared" si="1"/>
        <v/>
      </c>
    </row>
    <row r="16" spans="2:11" x14ac:dyDescent="0.3">
      <c r="B16" s="15" t="s">
        <v>11</v>
      </c>
      <c r="C16" s="8"/>
      <c r="D16" s="9" t="str">
        <f t="shared" si="0"/>
        <v/>
      </c>
      <c r="E16" s="7" t="str">
        <f t="shared" si="1"/>
        <v/>
      </c>
    </row>
    <row r="17" spans="2:5" x14ac:dyDescent="0.3">
      <c r="B17" s="15" t="s">
        <v>12</v>
      </c>
      <c r="C17" s="8"/>
      <c r="D17" s="9" t="str">
        <f t="shared" si="0"/>
        <v/>
      </c>
      <c r="E17" s="7" t="str">
        <f t="shared" si="1"/>
        <v/>
      </c>
    </row>
    <row r="18" spans="2:5" x14ac:dyDescent="0.3">
      <c r="B18" s="15" t="s">
        <v>13</v>
      </c>
      <c r="C18" s="8"/>
      <c r="D18" s="9" t="str">
        <f t="shared" si="0"/>
        <v/>
      </c>
      <c r="E18" s="7" t="str">
        <f t="shared" si="1"/>
        <v/>
      </c>
    </row>
    <row r="19" spans="2:5" x14ac:dyDescent="0.3">
      <c r="B19" s="15" t="s">
        <v>14</v>
      </c>
      <c r="C19" s="8"/>
      <c r="D19" s="9" t="str">
        <f t="shared" si="0"/>
        <v/>
      </c>
      <c r="E19" s="7" t="str">
        <f t="shared" si="1"/>
        <v/>
      </c>
    </row>
  </sheetData>
  <mergeCells count="2">
    <mergeCell ref="B2:K2"/>
    <mergeCell ref="B4:K4"/>
  </mergeCells>
  <dataValidations count="1">
    <dataValidation type="whole" allowBlank="1" showInputMessage="1" showErrorMessage="1" sqref="C7" xr:uid="{98C415E9-F042-4297-A843-DDFED3D255D2}">
      <formula1>1</formula1>
      <formula2>1000</formula2>
    </dataValidation>
  </dataValidations>
  <pageMargins left="0.7" right="0.7" top="0.75" bottom="0.75" header="0.3" footer="0.3"/>
  <pageSetup paperSize="5" orientation="landscape" r:id="rId1"/>
  <ignoredErrors>
    <ignoredError sqref="D10:D19"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AF46-0122-4911-828F-7CC5DC82B90C}">
  <sheetPr>
    <tabColor rgb="FFC5D7E1"/>
    <pageSetUpPr autoPageBreaks="0"/>
  </sheetPr>
  <dimension ref="A1:O19"/>
  <sheetViews>
    <sheetView topLeftCell="A13"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1" spans="2:11" ht="15" thickBot="1" x14ac:dyDescent="0.35"/>
    <row r="2" spans="2:11" ht="23.25" customHeight="1" thickBot="1" x14ac:dyDescent="0.35">
      <c r="B2" s="88" t="s">
        <v>202</v>
      </c>
      <c r="C2" s="89"/>
      <c r="D2" s="89"/>
      <c r="E2" s="89"/>
      <c r="F2" s="89"/>
      <c r="G2" s="89"/>
      <c r="H2" s="89"/>
      <c r="I2" s="89"/>
      <c r="J2" s="89"/>
      <c r="K2" s="90"/>
    </row>
    <row r="3" spans="2:11" ht="15" thickBot="1" x14ac:dyDescent="0.35"/>
    <row r="4" spans="2:11" ht="104.4" customHeight="1" thickBot="1" x14ac:dyDescent="0.35">
      <c r="B4" s="82" t="s">
        <v>172</v>
      </c>
      <c r="C4" s="83"/>
      <c r="D4" s="83"/>
      <c r="E4" s="83"/>
      <c r="F4" s="83"/>
      <c r="G4" s="83"/>
      <c r="H4" s="83"/>
      <c r="I4" s="83"/>
      <c r="J4" s="83"/>
      <c r="K4" s="84"/>
    </row>
    <row r="7" spans="2:11" ht="31.2" x14ac:dyDescent="0.3">
      <c r="B7" s="4" t="s">
        <v>4</v>
      </c>
      <c r="C7" s="5"/>
    </row>
    <row r="9" spans="2:11" ht="63" thickBot="1" x14ac:dyDescent="0.35">
      <c r="B9" s="10" t="s">
        <v>2</v>
      </c>
      <c r="C9" s="6" t="s">
        <v>130</v>
      </c>
      <c r="D9" s="6" t="s">
        <v>131</v>
      </c>
      <c r="E9" s="6" t="s">
        <v>93</v>
      </c>
    </row>
    <row r="10" spans="2:11" ht="15" thickTop="1" x14ac:dyDescent="0.3">
      <c r="B10" s="11" t="s">
        <v>5</v>
      </c>
      <c r="C10" s="43"/>
      <c r="D10" s="13" t="str">
        <f>IF(ISBLANK($C$7),"","N/A - Sample Size")</f>
        <v/>
      </c>
      <c r="E10" s="14" t="str">
        <f>IF(ISBLANK(C10),"",(C10/(IF(ISBLANK(C$7),D10,C$7))))</f>
        <v/>
      </c>
    </row>
    <row r="11" spans="2:11" x14ac:dyDescent="0.3">
      <c r="B11" s="15" t="s">
        <v>6</v>
      </c>
      <c r="C11" s="44"/>
      <c r="D11" s="9" t="str">
        <f t="shared" ref="D11:D19" si="0">IF(ISBLANK($C$7),"","N/A - Sample Size")</f>
        <v/>
      </c>
      <c r="E11" s="7" t="str">
        <f t="shared" ref="E11:E19" si="1">IF(ISBLANK(C11),"",(C11/(IF(ISBLANK(C$7),D11,C$7))))</f>
        <v/>
      </c>
    </row>
    <row r="12" spans="2:11" x14ac:dyDescent="0.3">
      <c r="B12" s="15" t="s">
        <v>7</v>
      </c>
      <c r="C12" s="44"/>
      <c r="D12" s="9" t="str">
        <f t="shared" si="0"/>
        <v/>
      </c>
      <c r="E12" s="7" t="str">
        <f t="shared" si="1"/>
        <v/>
      </c>
    </row>
    <row r="13" spans="2:11" x14ac:dyDescent="0.3">
      <c r="B13" s="15" t="s">
        <v>8</v>
      </c>
      <c r="C13" s="44"/>
      <c r="D13" s="9" t="str">
        <f t="shared" si="0"/>
        <v/>
      </c>
      <c r="E13" s="7" t="str">
        <f t="shared" si="1"/>
        <v/>
      </c>
    </row>
    <row r="14" spans="2:11" x14ac:dyDescent="0.3">
      <c r="B14" s="15" t="s">
        <v>9</v>
      </c>
      <c r="C14" s="44"/>
      <c r="D14" s="9" t="str">
        <f t="shared" si="0"/>
        <v/>
      </c>
      <c r="E14" s="7" t="str">
        <f t="shared" si="1"/>
        <v/>
      </c>
    </row>
    <row r="15" spans="2:11" x14ac:dyDescent="0.3">
      <c r="B15" s="15" t="s">
        <v>10</v>
      </c>
      <c r="C15" s="44"/>
      <c r="D15" s="9" t="str">
        <f t="shared" si="0"/>
        <v/>
      </c>
      <c r="E15" s="7" t="str">
        <f t="shared" si="1"/>
        <v/>
      </c>
    </row>
    <row r="16" spans="2:11" x14ac:dyDescent="0.3">
      <c r="B16" s="15" t="s">
        <v>11</v>
      </c>
      <c r="C16" s="44"/>
      <c r="D16" s="9" t="str">
        <f t="shared" si="0"/>
        <v/>
      </c>
      <c r="E16" s="7" t="str">
        <f t="shared" si="1"/>
        <v/>
      </c>
    </row>
    <row r="17" spans="2:5" x14ac:dyDescent="0.3">
      <c r="B17" s="15" t="s">
        <v>12</v>
      </c>
      <c r="C17" s="44"/>
      <c r="D17" s="9" t="str">
        <f t="shared" si="0"/>
        <v/>
      </c>
      <c r="E17" s="7" t="str">
        <f t="shared" si="1"/>
        <v/>
      </c>
    </row>
    <row r="18" spans="2:5" x14ac:dyDescent="0.3">
      <c r="B18" s="15" t="s">
        <v>13</v>
      </c>
      <c r="C18" s="44"/>
      <c r="D18" s="9" t="str">
        <f t="shared" si="0"/>
        <v/>
      </c>
      <c r="E18" s="7" t="str">
        <f t="shared" si="1"/>
        <v/>
      </c>
    </row>
    <row r="19" spans="2:5" x14ac:dyDescent="0.3">
      <c r="B19" s="15" t="s">
        <v>14</v>
      </c>
      <c r="C19" s="44"/>
      <c r="D19" s="9" t="str">
        <f t="shared" si="0"/>
        <v/>
      </c>
      <c r="E19" s="7" t="str">
        <f t="shared" si="1"/>
        <v/>
      </c>
    </row>
  </sheetData>
  <mergeCells count="2">
    <mergeCell ref="B2:K2"/>
    <mergeCell ref="B4:K4"/>
  </mergeCells>
  <dataValidations count="1">
    <dataValidation type="whole" allowBlank="1" showInputMessage="1" showErrorMessage="1" sqref="C7" xr:uid="{23C8A696-244F-4BAE-B921-562E04A9897A}">
      <formula1>1</formula1>
      <formula2>1000</formula2>
    </dataValidation>
  </dataValidations>
  <pageMargins left="0.7" right="0.7" top="0.75" bottom="0.75" header="0.3" footer="0.3"/>
  <pageSetup paperSize="5" orientation="landscape" r:id="rId1"/>
  <ignoredErrors>
    <ignoredError sqref="D10:D19"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B90E3-B6C3-435A-B822-B60E624414C2}">
  <sheetPr>
    <tabColor rgb="FFCDD3C7"/>
    <pageSetUpPr autoPageBreaks="0"/>
  </sheetPr>
  <dimension ref="A1:O17"/>
  <sheetViews>
    <sheetView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1" spans="2:11" ht="15" thickBot="1" x14ac:dyDescent="0.35"/>
    <row r="2" spans="2:11" ht="23.25" customHeight="1" thickBot="1" x14ac:dyDescent="0.35">
      <c r="B2" s="85" t="s">
        <v>203</v>
      </c>
      <c r="C2" s="86"/>
      <c r="D2" s="86"/>
      <c r="E2" s="86"/>
      <c r="F2" s="86"/>
      <c r="G2" s="86"/>
      <c r="H2" s="86"/>
      <c r="I2" s="86"/>
      <c r="J2" s="86"/>
      <c r="K2" s="87"/>
    </row>
    <row r="3" spans="2:11" ht="15" thickBot="1" x14ac:dyDescent="0.35"/>
    <row r="4" spans="2:11" ht="74.400000000000006" customHeight="1" thickBot="1" x14ac:dyDescent="0.35">
      <c r="B4" s="82" t="s">
        <v>132</v>
      </c>
      <c r="C4" s="83"/>
      <c r="D4" s="83"/>
      <c r="E4" s="83"/>
      <c r="F4" s="83"/>
      <c r="G4" s="83"/>
      <c r="H4" s="83"/>
      <c r="I4" s="83"/>
      <c r="J4" s="83"/>
      <c r="K4" s="84"/>
    </row>
    <row r="7" spans="2:11" ht="47.4" thickBot="1" x14ac:dyDescent="0.35">
      <c r="B7" s="10" t="s">
        <v>2</v>
      </c>
      <c r="C7" s="6" t="s">
        <v>133</v>
      </c>
      <c r="D7" s="6" t="s">
        <v>134</v>
      </c>
      <c r="E7" s="6" t="s">
        <v>93</v>
      </c>
    </row>
    <row r="8" spans="2:11" ht="15" thickTop="1" x14ac:dyDescent="0.3">
      <c r="B8" s="11" t="s">
        <v>5</v>
      </c>
      <c r="C8" s="12"/>
      <c r="D8" s="13"/>
      <c r="E8" s="14" t="str">
        <f>IF(ISBLANK(C8),"",(C8/D8))</f>
        <v/>
      </c>
    </row>
    <row r="9" spans="2:11" x14ac:dyDescent="0.3">
      <c r="B9" s="15" t="s">
        <v>6</v>
      </c>
      <c r="C9" s="8"/>
      <c r="D9" s="9"/>
      <c r="E9" s="7" t="str">
        <f t="shared" ref="E9:E17" si="0">IF(ISBLANK(C9),"",(C9/D9))</f>
        <v/>
      </c>
    </row>
    <row r="10" spans="2:11" x14ac:dyDescent="0.3">
      <c r="B10" s="15" t="s">
        <v>7</v>
      </c>
      <c r="C10" s="8"/>
      <c r="D10" s="9"/>
      <c r="E10" s="7" t="str">
        <f t="shared" si="0"/>
        <v/>
      </c>
    </row>
    <row r="11" spans="2:11" x14ac:dyDescent="0.3">
      <c r="B11" s="15" t="s">
        <v>8</v>
      </c>
      <c r="C11" s="8"/>
      <c r="D11" s="9"/>
      <c r="E11" s="7" t="str">
        <f t="shared" si="0"/>
        <v/>
      </c>
    </row>
    <row r="12" spans="2:11" x14ac:dyDescent="0.3">
      <c r="B12" s="15" t="s">
        <v>9</v>
      </c>
      <c r="C12" s="8"/>
      <c r="D12" s="9"/>
      <c r="E12" s="7" t="str">
        <f t="shared" si="0"/>
        <v/>
      </c>
    </row>
    <row r="13" spans="2:11" x14ac:dyDescent="0.3">
      <c r="B13" s="15" t="s">
        <v>10</v>
      </c>
      <c r="C13" s="8"/>
      <c r="D13" s="9"/>
      <c r="E13" s="7" t="str">
        <f t="shared" si="0"/>
        <v/>
      </c>
    </row>
    <row r="14" spans="2:11" x14ac:dyDescent="0.3">
      <c r="B14" s="15" t="s">
        <v>11</v>
      </c>
      <c r="C14" s="8"/>
      <c r="D14" s="9"/>
      <c r="E14" s="7" t="str">
        <f t="shared" si="0"/>
        <v/>
      </c>
    </row>
    <row r="15" spans="2:11" x14ac:dyDescent="0.3">
      <c r="B15" s="15" t="s">
        <v>12</v>
      </c>
      <c r="C15" s="8"/>
      <c r="D15" s="9"/>
      <c r="E15" s="7" t="str">
        <f t="shared" si="0"/>
        <v/>
      </c>
    </row>
    <row r="16" spans="2:11" x14ac:dyDescent="0.3">
      <c r="B16" s="15" t="s">
        <v>13</v>
      </c>
      <c r="C16" s="8"/>
      <c r="D16" s="9"/>
      <c r="E16" s="7" t="str">
        <f t="shared" si="0"/>
        <v/>
      </c>
    </row>
    <row r="17" spans="2:5" x14ac:dyDescent="0.3">
      <c r="B17" s="15" t="s">
        <v>14</v>
      </c>
      <c r="C17" s="8"/>
      <c r="D17" s="9"/>
      <c r="E17" s="7" t="str">
        <f t="shared" si="0"/>
        <v/>
      </c>
    </row>
  </sheetData>
  <mergeCells count="2">
    <mergeCell ref="B2:K2"/>
    <mergeCell ref="B4:K4"/>
  </mergeCells>
  <pageMargins left="0.7" right="0.7" top="0.75" bottom="0.75" header="0.3" footer="0.3"/>
  <pageSetup paperSize="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7B2F-9E5B-4E39-AA25-80AED485AA94}">
  <sheetPr>
    <tabColor rgb="FFD4BFC5"/>
    <pageSetUpPr autoPageBreaks="0"/>
  </sheetPr>
  <dimension ref="A2:O19"/>
  <sheetViews>
    <sheetView topLeftCell="A17"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2" spans="2:11" ht="23.25" customHeight="1" x14ac:dyDescent="0.3">
      <c r="B2" s="97" t="s">
        <v>204</v>
      </c>
      <c r="C2" s="97"/>
      <c r="D2" s="97"/>
      <c r="E2" s="97"/>
      <c r="F2" s="97"/>
      <c r="G2" s="97"/>
      <c r="H2" s="97"/>
      <c r="I2" s="97"/>
      <c r="J2" s="97"/>
      <c r="K2" s="97"/>
    </row>
    <row r="3" spans="2:11" ht="15" thickBot="1" x14ac:dyDescent="0.35"/>
    <row r="4" spans="2:11" ht="104.4" customHeight="1" thickBot="1" x14ac:dyDescent="0.35">
      <c r="B4" s="82" t="s">
        <v>171</v>
      </c>
      <c r="C4" s="83"/>
      <c r="D4" s="83"/>
      <c r="E4" s="83"/>
      <c r="F4" s="83"/>
      <c r="G4" s="83"/>
      <c r="H4" s="83"/>
      <c r="I4" s="83"/>
      <c r="J4" s="83"/>
      <c r="K4" s="84"/>
    </row>
    <row r="7" spans="2:11" ht="31.2" x14ac:dyDescent="0.3">
      <c r="B7" s="4" t="s">
        <v>4</v>
      </c>
      <c r="C7" s="5"/>
    </row>
    <row r="9" spans="2:11" ht="47.4" thickBot="1" x14ac:dyDescent="0.35">
      <c r="B9" s="10" t="s">
        <v>2</v>
      </c>
      <c r="C9" s="6" t="s">
        <v>135</v>
      </c>
      <c r="D9" s="6" t="s">
        <v>180</v>
      </c>
      <c r="E9" s="6" t="s">
        <v>93</v>
      </c>
    </row>
    <row r="10" spans="2:11" ht="15" thickTop="1" x14ac:dyDescent="0.3">
      <c r="B10" s="11" t="s">
        <v>5</v>
      </c>
      <c r="C10" s="12"/>
      <c r="D10" s="13" t="str">
        <f>IF(ISBLANK($C$7),"","N/A - Sample Size")</f>
        <v/>
      </c>
      <c r="E10" s="14" t="str">
        <f>IF(ISBLANK(C10),"",(C10/(IF(ISBLANK(C$7),D10,C$7))))</f>
        <v/>
      </c>
    </row>
    <row r="11" spans="2:11" x14ac:dyDescent="0.3">
      <c r="B11" s="15" t="s">
        <v>6</v>
      </c>
      <c r="C11" s="8"/>
      <c r="D11" s="9" t="str">
        <f t="shared" ref="D11:D19" si="0">IF(ISBLANK($C$7),"","N/A - Sample Size")</f>
        <v/>
      </c>
      <c r="E11" s="7" t="str">
        <f t="shared" ref="E11:E19" si="1">IF(ISBLANK(C11),"",(C11/(IF(ISBLANK(C$7),D11,C$7))))</f>
        <v/>
      </c>
    </row>
    <row r="12" spans="2:11" x14ac:dyDescent="0.3">
      <c r="B12" s="15" t="s">
        <v>7</v>
      </c>
      <c r="C12" s="8"/>
      <c r="D12" s="9" t="str">
        <f t="shared" si="0"/>
        <v/>
      </c>
      <c r="E12" s="7" t="str">
        <f t="shared" si="1"/>
        <v/>
      </c>
    </row>
    <row r="13" spans="2:11" x14ac:dyDescent="0.3">
      <c r="B13" s="15" t="s">
        <v>8</v>
      </c>
      <c r="C13" s="8"/>
      <c r="D13" s="9" t="str">
        <f t="shared" si="0"/>
        <v/>
      </c>
      <c r="E13" s="7" t="str">
        <f t="shared" si="1"/>
        <v/>
      </c>
    </row>
    <row r="14" spans="2:11" x14ac:dyDescent="0.3">
      <c r="B14" s="15" t="s">
        <v>9</v>
      </c>
      <c r="C14" s="8"/>
      <c r="D14" s="9" t="str">
        <f t="shared" si="0"/>
        <v/>
      </c>
      <c r="E14" s="7" t="str">
        <f t="shared" si="1"/>
        <v/>
      </c>
    </row>
    <row r="15" spans="2:11" x14ac:dyDescent="0.3">
      <c r="B15" s="15" t="s">
        <v>10</v>
      </c>
      <c r="C15" s="8"/>
      <c r="D15" s="9" t="str">
        <f t="shared" si="0"/>
        <v/>
      </c>
      <c r="E15" s="7" t="str">
        <f t="shared" si="1"/>
        <v/>
      </c>
    </row>
    <row r="16" spans="2:11" x14ac:dyDescent="0.3">
      <c r="B16" s="15" t="s">
        <v>11</v>
      </c>
      <c r="C16" s="8"/>
      <c r="D16" s="9" t="str">
        <f t="shared" si="0"/>
        <v/>
      </c>
      <c r="E16" s="7" t="str">
        <f t="shared" si="1"/>
        <v/>
      </c>
    </row>
    <row r="17" spans="2:5" x14ac:dyDescent="0.3">
      <c r="B17" s="15" t="s">
        <v>12</v>
      </c>
      <c r="C17" s="8"/>
      <c r="D17" s="9" t="str">
        <f t="shared" si="0"/>
        <v/>
      </c>
      <c r="E17" s="7" t="str">
        <f t="shared" si="1"/>
        <v/>
      </c>
    </row>
    <row r="18" spans="2:5" x14ac:dyDescent="0.3">
      <c r="B18" s="15" t="s">
        <v>13</v>
      </c>
      <c r="C18" s="8"/>
      <c r="D18" s="9" t="str">
        <f t="shared" si="0"/>
        <v/>
      </c>
      <c r="E18" s="7" t="str">
        <f t="shared" si="1"/>
        <v/>
      </c>
    </row>
    <row r="19" spans="2:5" x14ac:dyDescent="0.3">
      <c r="B19" s="15" t="s">
        <v>14</v>
      </c>
      <c r="C19" s="8"/>
      <c r="D19" s="9" t="str">
        <f t="shared" si="0"/>
        <v/>
      </c>
      <c r="E19" s="7" t="str">
        <f t="shared" si="1"/>
        <v/>
      </c>
    </row>
  </sheetData>
  <mergeCells count="2">
    <mergeCell ref="B2:K2"/>
    <mergeCell ref="B4:K4"/>
  </mergeCells>
  <dataValidations count="1">
    <dataValidation type="whole" allowBlank="1" showInputMessage="1" showErrorMessage="1" sqref="C7" xr:uid="{6EBDE6F1-42A4-48CA-B77A-399BD2FC5FB2}">
      <formula1>1</formula1>
      <formula2>1000</formula2>
    </dataValidation>
  </dataValidations>
  <pageMargins left="0.7" right="0.7" top="0.75" bottom="0.75" header="0.3" footer="0.3"/>
  <pageSetup paperSize="5" orientation="landscape" r:id="rId1"/>
  <ignoredErrors>
    <ignoredError sqref="D10:D19"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3B426-12AE-4D04-9C77-A3CEE490CE92}">
  <sheetPr>
    <tabColor rgb="FFD4BFC5"/>
    <pageSetUpPr autoPageBreaks="0"/>
  </sheetPr>
  <dimension ref="A2:O17"/>
  <sheetViews>
    <sheetView zoomScaleNormal="100" workbookViewId="0">
      <selection activeCell="B2" sqref="B2:K2"/>
    </sheetView>
  </sheetViews>
  <sheetFormatPr defaultColWidth="0" defaultRowHeight="14.4" x14ac:dyDescent="0.3"/>
  <cols>
    <col min="1" max="1" width="7" customWidth="1"/>
    <col min="2" max="2" width="16.44140625" customWidth="1"/>
    <col min="3" max="3" width="18.44140625" customWidth="1"/>
    <col min="4" max="4" width="21.5546875" customWidth="1"/>
    <col min="5" max="5" width="10" customWidth="1"/>
    <col min="6" max="6" width="14.33203125" customWidth="1"/>
    <col min="7" max="7" width="16.33203125" customWidth="1"/>
    <col min="8" max="8" width="5.44140625" customWidth="1"/>
    <col min="9" max="9" width="9.109375" customWidth="1"/>
    <col min="10" max="10" width="15.6640625" customWidth="1"/>
    <col min="11" max="11" width="13.5546875" customWidth="1"/>
    <col min="12" max="12" width="5.44140625" customWidth="1"/>
    <col min="13" max="13" width="0" hidden="1" customWidth="1"/>
    <col min="14" max="14" width="9.109375" hidden="1" customWidth="1"/>
    <col min="15" max="15" width="0" hidden="1" customWidth="1"/>
    <col min="16" max="16384" width="9.109375" hidden="1"/>
  </cols>
  <sheetData>
    <row r="2" spans="2:11" ht="23.25" customHeight="1" x14ac:dyDescent="0.3">
      <c r="B2" s="97" t="s">
        <v>205</v>
      </c>
      <c r="C2" s="97"/>
      <c r="D2" s="97"/>
      <c r="E2" s="97"/>
      <c r="F2" s="97"/>
      <c r="G2" s="97"/>
      <c r="H2" s="97"/>
      <c r="I2" s="97"/>
      <c r="J2" s="97"/>
      <c r="K2" s="97"/>
    </row>
    <row r="3" spans="2:11" ht="15" thickBot="1" x14ac:dyDescent="0.35"/>
    <row r="4" spans="2:11" ht="72" customHeight="1" thickBot="1" x14ac:dyDescent="0.35">
      <c r="B4" s="82" t="s">
        <v>136</v>
      </c>
      <c r="C4" s="83"/>
      <c r="D4" s="83"/>
      <c r="E4" s="83"/>
      <c r="F4" s="83"/>
      <c r="G4" s="83"/>
      <c r="H4" s="83"/>
      <c r="I4" s="83"/>
      <c r="J4" s="83"/>
      <c r="K4" s="84"/>
    </row>
    <row r="7" spans="2:11" ht="63" thickBot="1" x14ac:dyDescent="0.35">
      <c r="B7" s="10" t="s">
        <v>2</v>
      </c>
      <c r="C7" s="6" t="s">
        <v>137</v>
      </c>
      <c r="D7" s="6" t="s">
        <v>138</v>
      </c>
      <c r="E7" s="6" t="s">
        <v>93</v>
      </c>
    </row>
    <row r="8" spans="2:11" ht="15" thickTop="1" x14ac:dyDescent="0.3">
      <c r="B8" s="11" t="s">
        <v>5</v>
      </c>
      <c r="C8" s="12"/>
      <c r="D8" s="13"/>
      <c r="E8" s="14" t="str">
        <f>IF(ISBLANK(C8),"",(C8/D8))</f>
        <v/>
      </c>
    </row>
    <row r="9" spans="2:11" x14ac:dyDescent="0.3">
      <c r="B9" s="15" t="s">
        <v>6</v>
      </c>
      <c r="C9" s="8"/>
      <c r="D9" s="9"/>
      <c r="E9" s="7" t="str">
        <f t="shared" ref="E9:E17" si="0">IF(ISBLANK(C9),"",(C9/D9))</f>
        <v/>
      </c>
    </row>
    <row r="10" spans="2:11" x14ac:dyDescent="0.3">
      <c r="B10" s="15" t="s">
        <v>7</v>
      </c>
      <c r="C10" s="8"/>
      <c r="D10" s="9"/>
      <c r="E10" s="7" t="str">
        <f t="shared" si="0"/>
        <v/>
      </c>
    </row>
    <row r="11" spans="2:11" x14ac:dyDescent="0.3">
      <c r="B11" s="15" t="s">
        <v>8</v>
      </c>
      <c r="C11" s="8"/>
      <c r="D11" s="9"/>
      <c r="E11" s="7" t="str">
        <f t="shared" si="0"/>
        <v/>
      </c>
    </row>
    <row r="12" spans="2:11" x14ac:dyDescent="0.3">
      <c r="B12" s="15" t="s">
        <v>9</v>
      </c>
      <c r="C12" s="8"/>
      <c r="D12" s="9"/>
      <c r="E12" s="7" t="str">
        <f t="shared" si="0"/>
        <v/>
      </c>
    </row>
    <row r="13" spans="2:11" x14ac:dyDescent="0.3">
      <c r="B13" s="15" t="s">
        <v>10</v>
      </c>
      <c r="C13" s="8"/>
      <c r="D13" s="9"/>
      <c r="E13" s="7" t="str">
        <f t="shared" si="0"/>
        <v/>
      </c>
    </row>
    <row r="14" spans="2:11" x14ac:dyDescent="0.3">
      <c r="B14" s="15" t="s">
        <v>11</v>
      </c>
      <c r="C14" s="8"/>
      <c r="D14" s="9"/>
      <c r="E14" s="7" t="str">
        <f t="shared" si="0"/>
        <v/>
      </c>
    </row>
    <row r="15" spans="2:11" x14ac:dyDescent="0.3">
      <c r="B15" s="15" t="s">
        <v>12</v>
      </c>
      <c r="C15" s="8"/>
      <c r="D15" s="9"/>
      <c r="E15" s="7" t="str">
        <f t="shared" si="0"/>
        <v/>
      </c>
    </row>
    <row r="16" spans="2:11" x14ac:dyDescent="0.3">
      <c r="B16" s="15" t="s">
        <v>13</v>
      </c>
      <c r="C16" s="8"/>
      <c r="D16" s="9"/>
      <c r="E16" s="7" t="str">
        <f t="shared" si="0"/>
        <v/>
      </c>
    </row>
    <row r="17" spans="2:5" x14ac:dyDescent="0.3">
      <c r="B17" s="15" t="s">
        <v>14</v>
      </c>
      <c r="C17" s="8"/>
      <c r="D17" s="9"/>
      <c r="E17" s="7" t="str">
        <f t="shared" si="0"/>
        <v/>
      </c>
    </row>
  </sheetData>
  <mergeCells count="2">
    <mergeCell ref="B2:K2"/>
    <mergeCell ref="B4:K4"/>
  </mergeCells>
  <pageMargins left="0.7" right="0.7" top="0.75" bottom="0.75" header="0.3" footer="0.3"/>
  <pageSetup paperSize="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53378259A6EB4DA195289753B7884C" ma:contentTypeVersion="17" ma:contentTypeDescription="Create a new document." ma:contentTypeScope="" ma:versionID="6e99b2a26451f7e264335fcd712e4ab7">
  <xsd:schema xmlns:xsd="http://www.w3.org/2001/XMLSchema" xmlns:xs="http://www.w3.org/2001/XMLSchema" xmlns:p="http://schemas.microsoft.com/office/2006/metadata/properties" xmlns:ns3="e79539f0-4385-4b08-af0b-ded2a4c747d2" xmlns:ns4="3e4c5926-db56-4034-bf74-5cd0f591b6b1" targetNamespace="http://schemas.microsoft.com/office/2006/metadata/properties" ma:root="true" ma:fieldsID="2107b7b876710374dfa9ba6ed3280fca" ns3:_="" ns4:_="">
    <xsd:import namespace="e79539f0-4385-4b08-af0b-ded2a4c747d2"/>
    <xsd:import namespace="3e4c5926-db56-4034-bf74-5cd0f591b6b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539f0-4385-4b08-af0b-ded2a4c747d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4c5926-db56-4034-bf74-5cd0f591b6b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e4c5926-db56-4034-bf74-5cd0f591b6b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BDE74A-C106-4ACB-9008-F083FF4DDD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9539f0-4385-4b08-af0b-ded2a4c747d2"/>
    <ds:schemaRef ds:uri="3e4c5926-db56-4034-bf74-5cd0f591b6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26A42F-0993-4E29-BEB5-D8956157AC9C}">
  <ds:schemaRefs>
    <ds:schemaRef ds:uri="3e4c5926-db56-4034-bf74-5cd0f591b6b1"/>
    <ds:schemaRef ds:uri="e79539f0-4385-4b08-af0b-ded2a4c747d2"/>
    <ds:schemaRef ds:uri="http://schemas.microsoft.com/office/2006/documentManagement/types"/>
    <ds:schemaRef ds:uri="http://schemas.microsoft.com/office/2006/metadata/properties"/>
    <ds:schemaRef ds:uri="http://www.w3.org/XML/1998/namespace"/>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399E3F0-93DB-4C52-9380-428012180B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Low-Carbon Inhalers</vt:lpstr>
      <vt:lpstr>Duplicate Inhalers</vt:lpstr>
      <vt:lpstr>Lost Inhalers on Transfer</vt:lpstr>
      <vt:lpstr>Appropriate Prescribing</vt:lpstr>
      <vt:lpstr>Controlled Asthma</vt:lpstr>
      <vt:lpstr>Patient Technique</vt:lpstr>
      <vt:lpstr>ED Visits</vt:lpstr>
      <vt:lpstr>Patient Experience</vt:lpstr>
      <vt:lpstr>HCP Experience</vt:lpstr>
      <vt:lpstr>HCP Awareness</vt:lpstr>
      <vt:lpstr>Inhaler Emissions (1-5)</vt:lpstr>
      <vt:lpstr>References</vt:lpstr>
      <vt:lpstr>Brand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Donna Molina</dc:creator>
  <cp:keywords/>
  <dc:description/>
  <cp:lastModifiedBy>Andrea Wnuk</cp:lastModifiedBy>
  <cp:revision/>
  <dcterms:created xsi:type="dcterms:W3CDTF">2023-09-20T16:28:15Z</dcterms:created>
  <dcterms:modified xsi:type="dcterms:W3CDTF">2025-07-25T17:38:57Z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0x0101002253378259A6EB4DA195289753B7884C</vt:lpwstr>
  </property>
  <property fmtid="{D5CDD505-2E9C-101B-9397-08002B2CF9AE}" pid="3" name="MediaServiceImageTags">
    <vt:lpwstr/>
  </property>
</Properties>
</file>