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3.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4.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5.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6.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7.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8.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S:\Health System Improvement\MHSU + LTC Dept\Long Term Care\BC AUA in LTC 2024\AUA in LTC Action Series\Coaching Calls\Data Submissions\"/>
    </mc:Choice>
  </mc:AlternateContent>
  <xr:revisionPtr revIDLastSave="0" documentId="8_{94889CC1-7E02-4458-967E-03E18D88A366}" xr6:coauthVersionLast="47" xr6:coauthVersionMax="47" xr10:uidLastSave="{00000000-0000-0000-0000-000000000000}"/>
  <bookViews>
    <workbookView xWindow="-120" yWindow="-120" windowWidth="29040" windowHeight="15720" tabRatio="712" xr2:uid="{681E9F0D-E6E3-4B8A-A9C3-177645B8C920}"/>
  </bookViews>
  <sheets>
    <sheet name="Instructions" sheetId="9" r:id="rId1"/>
    <sheet name="Pg1. AUA in LTC Self-Assess" sheetId="15" r:id="rId2"/>
    <sheet name="Pg2. Outcome Measures" sheetId="8" r:id="rId3"/>
    <sheet name="Pg3. Process Measures" sheetId="2" r:id="rId4"/>
    <sheet name="Pg4. Balancing Measures" sheetId="3" r:id="rId5"/>
    <sheet name="Pg5. Optional" sheetId="10" r:id="rId6"/>
    <sheet name="Simplified Actions Tracking" sheetId="12" r:id="rId7"/>
    <sheet name="Summary Count" sheetId="14" r:id="rId8"/>
    <sheet name="CIHI Med List" sheetId="13" r:id="rId9"/>
    <sheet name="Settings" sheetId="11" state="hidden" r:id="rId10"/>
  </sheets>
  <externalReferences>
    <externalReference r:id="rId11"/>
  </externalReferences>
  <definedNames>
    <definedName name="_xlnm._FilterDatabase" localSheetId="6" hidden="1">'Simplified Actions Tracking'!$A$4:$U$300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14" l="1"/>
  <c r="O6" i="12" l="1"/>
  <c r="O7" i="12"/>
  <c r="O8" i="12"/>
  <c r="O9" i="12"/>
  <c r="O10" i="12"/>
  <c r="O11" i="12"/>
  <c r="O12" i="12"/>
  <c r="O13" i="12"/>
  <c r="O14" i="12"/>
  <c r="O15" i="12"/>
  <c r="O16" i="12"/>
  <c r="O17" i="12"/>
  <c r="O18" i="12"/>
  <c r="O19" i="12"/>
  <c r="O20" i="12"/>
  <c r="O21" i="12"/>
  <c r="O22" i="12"/>
  <c r="O23" i="12"/>
  <c r="O24" i="12"/>
  <c r="O25" i="12"/>
  <c r="O26" i="12"/>
  <c r="O27" i="12"/>
  <c r="O28" i="12"/>
  <c r="O29" i="12"/>
  <c r="O30" i="12"/>
  <c r="O31" i="12"/>
  <c r="O32" i="12"/>
  <c r="O33" i="12"/>
  <c r="O34" i="12"/>
  <c r="O35" i="12"/>
  <c r="O36" i="12"/>
  <c r="O37" i="12"/>
  <c r="O38" i="12"/>
  <c r="O39" i="12"/>
  <c r="O40" i="12"/>
  <c r="O41" i="12"/>
  <c r="O42" i="12"/>
  <c r="O43" i="12"/>
  <c r="O44" i="12"/>
  <c r="O45" i="12"/>
  <c r="O46" i="12"/>
  <c r="O47" i="12"/>
  <c r="O48" i="12"/>
  <c r="O49" i="12"/>
  <c r="O50" i="12"/>
  <c r="O51" i="12"/>
  <c r="O52" i="12"/>
  <c r="O53" i="12"/>
  <c r="O54" i="12"/>
  <c r="O55" i="12"/>
  <c r="O56" i="12"/>
  <c r="O57" i="12"/>
  <c r="O58" i="12"/>
  <c r="O59" i="12"/>
  <c r="O60" i="12"/>
  <c r="O61" i="12"/>
  <c r="O62" i="12"/>
  <c r="O63" i="12"/>
  <c r="O64" i="12"/>
  <c r="O65" i="12"/>
  <c r="O66" i="12"/>
  <c r="O67" i="12"/>
  <c r="O68" i="12"/>
  <c r="O69" i="12"/>
  <c r="O70" i="12"/>
  <c r="O71" i="12"/>
  <c r="O72" i="12"/>
  <c r="O73" i="12"/>
  <c r="O74" i="12"/>
  <c r="O75" i="12"/>
  <c r="O76" i="12"/>
  <c r="O77" i="12"/>
  <c r="O78" i="12"/>
  <c r="O79" i="12"/>
  <c r="O80" i="12"/>
  <c r="O81" i="12"/>
  <c r="O82" i="12"/>
  <c r="O83" i="12"/>
  <c r="O84" i="12"/>
  <c r="O85" i="12"/>
  <c r="O86" i="12"/>
  <c r="O87" i="12"/>
  <c r="O88" i="12"/>
  <c r="O89" i="12"/>
  <c r="O90" i="12"/>
  <c r="O91" i="12"/>
  <c r="O92" i="12"/>
  <c r="O93" i="12"/>
  <c r="O94" i="12"/>
  <c r="O95" i="12"/>
  <c r="O96" i="12"/>
  <c r="O97" i="12"/>
  <c r="O98" i="12"/>
  <c r="O99" i="12"/>
  <c r="O100" i="12"/>
  <c r="O101" i="12"/>
  <c r="O102" i="12"/>
  <c r="O103" i="12"/>
  <c r="O104" i="12"/>
  <c r="O105" i="12"/>
  <c r="O106" i="12"/>
  <c r="O107" i="12"/>
  <c r="O108" i="12"/>
  <c r="O109" i="12"/>
  <c r="O110" i="12"/>
  <c r="O111" i="12"/>
  <c r="O112" i="12"/>
  <c r="O113" i="12"/>
  <c r="O114" i="12"/>
  <c r="O115" i="12"/>
  <c r="O116" i="12"/>
  <c r="O117" i="12"/>
  <c r="O118" i="12"/>
  <c r="O119" i="12"/>
  <c r="O120" i="12"/>
  <c r="O121" i="12"/>
  <c r="O122" i="12"/>
  <c r="O123" i="12"/>
  <c r="O124" i="12"/>
  <c r="O125" i="12"/>
  <c r="O126" i="12"/>
  <c r="O127" i="12"/>
  <c r="O128" i="12"/>
  <c r="O129" i="12"/>
  <c r="O130" i="12"/>
  <c r="O131" i="12"/>
  <c r="O132" i="12"/>
  <c r="O133" i="12"/>
  <c r="O134" i="12"/>
  <c r="O135" i="12"/>
  <c r="O136" i="12"/>
  <c r="O137" i="12"/>
  <c r="O138" i="12"/>
  <c r="O139" i="12"/>
  <c r="O140" i="12"/>
  <c r="O141" i="12"/>
  <c r="O142" i="12"/>
  <c r="O143" i="12"/>
  <c r="O144" i="12"/>
  <c r="O145" i="12"/>
  <c r="O146" i="12"/>
  <c r="O147" i="12"/>
  <c r="O148" i="12"/>
  <c r="O149" i="12"/>
  <c r="O150" i="12"/>
  <c r="O151" i="12"/>
  <c r="O152" i="12"/>
  <c r="O153" i="12"/>
  <c r="O154" i="12"/>
  <c r="O155" i="12"/>
  <c r="O156" i="12"/>
  <c r="O157" i="12"/>
  <c r="O158" i="12"/>
  <c r="O159" i="12"/>
  <c r="O160" i="12"/>
  <c r="O161" i="12"/>
  <c r="O162" i="12"/>
  <c r="O163" i="12"/>
  <c r="O164" i="12"/>
  <c r="O165" i="12"/>
  <c r="O166" i="12"/>
  <c r="O167" i="12"/>
  <c r="O168" i="12"/>
  <c r="O169" i="12"/>
  <c r="O170" i="12"/>
  <c r="O171" i="12"/>
  <c r="O172" i="12"/>
  <c r="O173" i="12"/>
  <c r="O174" i="12"/>
  <c r="O175" i="12"/>
  <c r="O176" i="12"/>
  <c r="O177" i="12"/>
  <c r="O178" i="12"/>
  <c r="O179" i="12"/>
  <c r="O180" i="12"/>
  <c r="O181" i="12"/>
  <c r="O182" i="12"/>
  <c r="O183" i="12"/>
  <c r="O184" i="12"/>
  <c r="O185" i="12"/>
  <c r="O186" i="12"/>
  <c r="O187" i="12"/>
  <c r="O188" i="12"/>
  <c r="O189" i="12"/>
  <c r="O190" i="12"/>
  <c r="O191" i="12"/>
  <c r="O192" i="12"/>
  <c r="O193" i="12"/>
  <c r="O194" i="12"/>
  <c r="O195" i="12"/>
  <c r="O196" i="12"/>
  <c r="O197" i="12"/>
  <c r="O198" i="12"/>
  <c r="O199" i="12"/>
  <c r="O200" i="12"/>
  <c r="O201" i="12"/>
  <c r="O202" i="12"/>
  <c r="O203" i="12"/>
  <c r="O204" i="12"/>
  <c r="O205" i="12"/>
  <c r="O206" i="12"/>
  <c r="O207" i="12"/>
  <c r="O208" i="12"/>
  <c r="O209" i="12"/>
  <c r="O210" i="12"/>
  <c r="O211" i="12"/>
  <c r="O212" i="12"/>
  <c r="O213" i="12"/>
  <c r="O214" i="12"/>
  <c r="O215" i="12"/>
  <c r="O216" i="12"/>
  <c r="O217" i="12"/>
  <c r="O218" i="12"/>
  <c r="O219" i="12"/>
  <c r="O220" i="12"/>
  <c r="O221" i="12"/>
  <c r="O222" i="12"/>
  <c r="O223" i="12"/>
  <c r="O224" i="12"/>
  <c r="O225" i="12"/>
  <c r="O226" i="12"/>
  <c r="O227" i="12"/>
  <c r="O228" i="12"/>
  <c r="O229" i="12"/>
  <c r="O230" i="12"/>
  <c r="O231" i="12"/>
  <c r="O232" i="12"/>
  <c r="O233" i="12"/>
  <c r="O234" i="12"/>
  <c r="O235" i="12"/>
  <c r="O236" i="12"/>
  <c r="O237" i="12"/>
  <c r="O238" i="12"/>
  <c r="O239" i="12"/>
  <c r="O240" i="12"/>
  <c r="O241" i="12"/>
  <c r="O242" i="12"/>
  <c r="O243" i="12"/>
  <c r="O244" i="12"/>
  <c r="O245" i="12"/>
  <c r="O246" i="12"/>
  <c r="O247" i="12"/>
  <c r="O248" i="12"/>
  <c r="O249" i="12"/>
  <c r="O250" i="12"/>
  <c r="O251" i="12"/>
  <c r="O252" i="12"/>
  <c r="O253" i="12"/>
  <c r="O254" i="12"/>
  <c r="O255" i="12"/>
  <c r="O256" i="12"/>
  <c r="O257" i="12"/>
  <c r="O258" i="12"/>
  <c r="O259" i="12"/>
  <c r="O260" i="12"/>
  <c r="O261" i="12"/>
  <c r="O262" i="12"/>
  <c r="O263" i="12"/>
  <c r="O264" i="12"/>
  <c r="O265" i="12"/>
  <c r="O266" i="12"/>
  <c r="O267" i="12"/>
  <c r="O268" i="12"/>
  <c r="O269" i="12"/>
  <c r="O270" i="12"/>
  <c r="O271" i="12"/>
  <c r="O272" i="12"/>
  <c r="O273" i="12"/>
  <c r="O274" i="12"/>
  <c r="O275" i="12"/>
  <c r="O276" i="12"/>
  <c r="O277" i="12"/>
  <c r="O278" i="12"/>
  <c r="O279" i="12"/>
  <c r="O280" i="12"/>
  <c r="O281" i="12"/>
  <c r="O282" i="12"/>
  <c r="O283" i="12"/>
  <c r="O284" i="12"/>
  <c r="O285" i="12"/>
  <c r="O286" i="12"/>
  <c r="O287" i="12"/>
  <c r="O288" i="12"/>
  <c r="O289" i="12"/>
  <c r="O290" i="12"/>
  <c r="O291" i="12"/>
  <c r="O292" i="12"/>
  <c r="O293" i="12"/>
  <c r="O294" i="12"/>
  <c r="O295" i="12"/>
  <c r="O296" i="12"/>
  <c r="O297" i="12"/>
  <c r="O298" i="12"/>
  <c r="O299" i="12"/>
  <c r="O300" i="12"/>
  <c r="O5" i="12"/>
  <c r="G23" i="14"/>
  <c r="F23" i="14"/>
  <c r="E23" i="14"/>
  <c r="D23" i="14"/>
  <c r="C23" i="14"/>
  <c r="B28" i="14"/>
  <c r="G9" i="14"/>
  <c r="G8" i="14" s="1" a="1"/>
  <c r="G8" i="14" s="1"/>
  <c r="D9" i="14"/>
  <c r="D10" i="14" l="1"/>
  <c r="G28" i="14" s="1"/>
  <c r="H23" i="14"/>
  <c r="D16" i="14" s="1"/>
  <c r="H28" i="14" l="1"/>
  <c r="F28" i="14"/>
  <c r="C28" i="14"/>
  <c r="E28" i="14"/>
  <c r="D28" i="14"/>
  <c r="E16" i="14"/>
  <c r="C29" i="14" l="1"/>
  <c r="E17" i="14"/>
  <c r="C17" i="14"/>
  <c r="D17" i="14"/>
  <c r="S67" i="12" l="1" a="1"/>
  <c r="S67" i="12" s="1"/>
  <c r="S68" i="12" a="1"/>
  <c r="S68" i="12" s="1"/>
  <c r="S69" i="12" a="1"/>
  <c r="S69" i="12" s="1"/>
  <c r="T70" i="12" a="1"/>
  <c r="T70" i="12" s="1"/>
  <c r="S71" i="12" a="1"/>
  <c r="S71" i="12" s="1"/>
  <c r="T300" i="12" a="1"/>
  <c r="T300" i="12" s="1"/>
  <c r="T299" i="12" a="1"/>
  <c r="T299" i="12" s="1"/>
  <c r="T298" i="12" a="1"/>
  <c r="T298" i="12" s="1"/>
  <c r="T297" i="12" a="1"/>
  <c r="T297" i="12" s="1"/>
  <c r="T296" i="12" a="1"/>
  <c r="T296" i="12" s="1"/>
  <c r="T295" i="12" a="1"/>
  <c r="T295" i="12" s="1"/>
  <c r="T294" i="12" a="1"/>
  <c r="T294" i="12" s="1"/>
  <c r="T292" i="12" a="1"/>
  <c r="T292" i="12" s="1"/>
  <c r="T291" i="12" a="1"/>
  <c r="T291" i="12" s="1"/>
  <c r="T289" i="12" a="1"/>
  <c r="T289" i="12" s="1"/>
  <c r="T288" i="12" a="1"/>
  <c r="T288" i="12" s="1"/>
  <c r="T287" i="12" a="1"/>
  <c r="T287" i="12" s="1"/>
  <c r="S286" i="12" a="1"/>
  <c r="S286" i="12" s="1"/>
  <c r="T285" i="12" a="1"/>
  <c r="T285" i="12" s="1"/>
  <c r="T284" i="12" a="1"/>
  <c r="T284" i="12" s="1"/>
  <c r="S283" i="12" a="1"/>
  <c r="S283" i="12" s="1"/>
  <c r="T281" i="12" a="1"/>
  <c r="T281" i="12" s="1"/>
  <c r="T280" i="12" a="1"/>
  <c r="T280" i="12" s="1"/>
  <c r="T279" i="12" a="1"/>
  <c r="T279" i="12" s="1"/>
  <c r="T278" i="12" a="1"/>
  <c r="T278" i="12" s="1"/>
  <c r="T277" i="12" a="1"/>
  <c r="T277" i="12" s="1"/>
  <c r="S276" i="12" a="1"/>
  <c r="S276" i="12" s="1"/>
  <c r="S275" i="12" a="1"/>
  <c r="S275" i="12" s="1"/>
  <c r="T273" i="12" a="1"/>
  <c r="T273" i="12" s="1"/>
  <c r="T272" i="12" a="1"/>
  <c r="T272" i="12" s="1"/>
  <c r="T271" i="12" a="1"/>
  <c r="T271" i="12" s="1"/>
  <c r="S270" i="12" a="1"/>
  <c r="S270" i="12" s="1"/>
  <c r="T269" i="12" a="1"/>
  <c r="T269" i="12" s="1"/>
  <c r="T268" i="12" a="1"/>
  <c r="T268" i="12" s="1"/>
  <c r="S267" i="12" a="1"/>
  <c r="S267" i="12" s="1"/>
  <c r="T265" i="12" a="1"/>
  <c r="T265" i="12" s="1"/>
  <c r="T264" i="12" a="1"/>
  <c r="T264" i="12" s="1"/>
  <c r="T263" i="12" a="1"/>
  <c r="T263" i="12" s="1"/>
  <c r="T262" i="12" a="1"/>
  <c r="T262" i="12" s="1"/>
  <c r="T261" i="12" a="1"/>
  <c r="T261" i="12" s="1"/>
  <c r="T260" i="12" a="1"/>
  <c r="T260" i="12" s="1"/>
  <c r="S259" i="12" a="1"/>
  <c r="S259" i="12" s="1"/>
  <c r="T257" i="12" a="1"/>
  <c r="T257" i="12" s="1"/>
  <c r="T256" i="12" a="1"/>
  <c r="T256" i="12" s="1"/>
  <c r="T255" i="12" a="1"/>
  <c r="T255" i="12" s="1"/>
  <c r="T254" i="12" a="1"/>
  <c r="T254" i="12" s="1"/>
  <c r="T253" i="12" a="1"/>
  <c r="T253" i="12" s="1"/>
  <c r="T252" i="12" a="1"/>
  <c r="T252" i="12" s="1"/>
  <c r="S251" i="12" a="1"/>
  <c r="S251" i="12" s="1"/>
  <c r="T249" i="12" a="1"/>
  <c r="T249" i="12" s="1"/>
  <c r="T248" i="12" a="1"/>
  <c r="T248" i="12" s="1"/>
  <c r="T247" i="12" a="1"/>
  <c r="T247" i="12" s="1"/>
  <c r="T246" i="12" a="1"/>
  <c r="T246" i="12" s="1"/>
  <c r="T245" i="12" a="1"/>
  <c r="T245" i="12" s="1"/>
  <c r="T244" i="12" a="1"/>
  <c r="T244" i="12" s="1"/>
  <c r="S243" i="12" a="1"/>
  <c r="S243" i="12" s="1"/>
  <c r="T241" i="12" a="1"/>
  <c r="T241" i="12" s="1"/>
  <c r="T240" i="12" a="1"/>
  <c r="T240" i="12" s="1"/>
  <c r="T239" i="12" a="1"/>
  <c r="T239" i="12" s="1"/>
  <c r="T238" i="12" a="1"/>
  <c r="T238" i="12" s="1"/>
  <c r="T237" i="12" a="1"/>
  <c r="T237" i="12" s="1"/>
  <c r="T236" i="12" a="1"/>
  <c r="T236" i="12" s="1"/>
  <c r="S235" i="12" a="1"/>
  <c r="S235" i="12" s="1"/>
  <c r="T233" i="12" a="1"/>
  <c r="T233" i="12" s="1"/>
  <c r="T232" i="12" a="1"/>
  <c r="T232" i="12" s="1"/>
  <c r="T231" i="12" a="1"/>
  <c r="T231" i="12" s="1"/>
  <c r="T230" i="12" a="1"/>
  <c r="T230" i="12" s="1"/>
  <c r="T229" i="12" a="1"/>
  <c r="T229" i="12" s="1"/>
  <c r="S228" i="12" a="1"/>
  <c r="S228" i="12" s="1"/>
  <c r="S227" i="12" a="1"/>
  <c r="S227" i="12" s="1"/>
  <c r="T225" i="12" a="1"/>
  <c r="T225" i="12" s="1"/>
  <c r="T224" i="12" a="1"/>
  <c r="T224" i="12" s="1"/>
  <c r="T223" i="12" a="1"/>
  <c r="T223" i="12" s="1"/>
  <c r="S222" i="12" a="1"/>
  <c r="S222" i="12" s="1"/>
  <c r="T220" i="12" a="1"/>
  <c r="T220" i="12" s="1"/>
  <c r="S219" i="12" a="1"/>
  <c r="S219" i="12" s="1"/>
  <c r="T217" i="12" a="1"/>
  <c r="T217" i="12" s="1"/>
  <c r="T216" i="12" a="1"/>
  <c r="T216" i="12" s="1"/>
  <c r="T215" i="12" a="1"/>
  <c r="T215" i="12" s="1"/>
  <c r="S214" i="12" a="1"/>
  <c r="S214" i="12" s="1"/>
  <c r="T213" i="12" a="1"/>
  <c r="T213" i="12" s="1"/>
  <c r="T212" i="12" a="1"/>
  <c r="T212" i="12" s="1"/>
  <c r="S211" i="12" a="1"/>
  <c r="S211" i="12" s="1"/>
  <c r="T209" i="12" a="1"/>
  <c r="T209" i="12" s="1"/>
  <c r="T208" i="12" a="1"/>
  <c r="T208" i="12" s="1"/>
  <c r="T207" i="12" a="1"/>
  <c r="T207" i="12" s="1"/>
  <c r="S206" i="12" a="1"/>
  <c r="S206" i="12" s="1"/>
  <c r="T205" i="12" a="1"/>
  <c r="T205" i="12" s="1"/>
  <c r="S204" i="12" a="1"/>
  <c r="S204" i="12" s="1"/>
  <c r="S203" i="12" a="1"/>
  <c r="S203" i="12" s="1"/>
  <c r="T201" i="12" a="1"/>
  <c r="T201" i="12" s="1"/>
  <c r="T200" i="12" a="1"/>
  <c r="T200" i="12" s="1"/>
  <c r="T199" i="12" a="1"/>
  <c r="T199" i="12" s="1"/>
  <c r="T198" i="12" a="1"/>
  <c r="T198" i="12" s="1"/>
  <c r="T197" i="12" a="1"/>
  <c r="T197" i="12" s="1"/>
  <c r="T196" i="12" a="1"/>
  <c r="T196" i="12" s="1"/>
  <c r="T193" i="12" a="1"/>
  <c r="T193" i="12" s="1"/>
  <c r="T192" i="12" a="1"/>
  <c r="T192" i="12" s="1"/>
  <c r="T191" i="12" a="1"/>
  <c r="T191" i="12" s="1"/>
  <c r="T190" i="12" a="1"/>
  <c r="T190" i="12" s="1"/>
  <c r="T189" i="12" a="1"/>
  <c r="T189" i="12" s="1"/>
  <c r="T188" i="12" a="1"/>
  <c r="T188" i="12" s="1"/>
  <c r="T185" i="12" a="1"/>
  <c r="T185" i="12" s="1"/>
  <c r="T184" i="12" a="1"/>
  <c r="T184" i="12" s="1"/>
  <c r="T183" i="12" a="1"/>
  <c r="T183" i="12" s="1"/>
  <c r="T182" i="12" a="1"/>
  <c r="T182" i="12" s="1"/>
  <c r="T181" i="12" a="1"/>
  <c r="T181" i="12" s="1"/>
  <c r="T180" i="12" a="1"/>
  <c r="T180" i="12" s="1"/>
  <c r="S179" i="12" a="1"/>
  <c r="S179" i="12" s="1"/>
  <c r="S178" i="12" a="1"/>
  <c r="S178" i="12" s="1"/>
  <c r="T176" i="12" a="1"/>
  <c r="T176" i="12" s="1"/>
  <c r="T175" i="12" a="1"/>
  <c r="T175" i="12" s="1"/>
  <c r="T174" i="12" a="1"/>
  <c r="T174" i="12" s="1"/>
  <c r="T173" i="12" a="1"/>
  <c r="T173" i="12" s="1"/>
  <c r="T172" i="12" a="1"/>
  <c r="T172" i="12" s="1"/>
  <c r="S170" i="12" a="1"/>
  <c r="S170" i="12" s="1"/>
  <c r="T168" i="12" a="1"/>
  <c r="T168" i="12" s="1"/>
  <c r="T167" i="12" a="1"/>
  <c r="T167" i="12" s="1"/>
  <c r="T166" i="12" a="1"/>
  <c r="T166" i="12" s="1"/>
  <c r="T165" i="12" a="1"/>
  <c r="T165" i="12" s="1"/>
  <c r="T164" i="12" a="1"/>
  <c r="T164" i="12" s="1"/>
  <c r="S162" i="12" a="1"/>
  <c r="S162" i="12" s="1"/>
  <c r="T160" i="12" a="1"/>
  <c r="T160" i="12" s="1"/>
  <c r="T159" i="12" a="1"/>
  <c r="T159" i="12" s="1"/>
  <c r="T158" i="12" a="1"/>
  <c r="T158" i="12" s="1"/>
  <c r="T157" i="12" a="1"/>
  <c r="T157" i="12" s="1"/>
  <c r="T156" i="12" a="1"/>
  <c r="T156" i="12" s="1"/>
  <c r="S155" i="12" a="1"/>
  <c r="S155" i="12" s="1"/>
  <c r="S154" i="12" a="1"/>
  <c r="S154" i="12" s="1"/>
  <c r="T152" i="12" a="1"/>
  <c r="T152" i="12" s="1"/>
  <c r="T151" i="12" a="1"/>
  <c r="T151" i="12" s="1"/>
  <c r="T150" i="12" a="1"/>
  <c r="T150" i="12" s="1"/>
  <c r="T149" i="12" a="1"/>
  <c r="T149" i="12" s="1"/>
  <c r="T148" i="12" a="1"/>
  <c r="T148" i="12" s="1"/>
  <c r="S147" i="12" a="1"/>
  <c r="S147" i="12" s="1"/>
  <c r="S146" i="12" a="1"/>
  <c r="S146" i="12" s="1"/>
  <c r="T144" i="12" a="1"/>
  <c r="T144" i="12" s="1"/>
  <c r="T143" i="12" a="1"/>
  <c r="T143" i="12" s="1"/>
  <c r="T142" i="12" a="1"/>
  <c r="T142" i="12" s="1"/>
  <c r="T141" i="12" a="1"/>
  <c r="T141" i="12" s="1"/>
  <c r="S140" i="12" a="1"/>
  <c r="S140" i="12" s="1"/>
  <c r="S139" i="12" a="1"/>
  <c r="S139" i="12" s="1"/>
  <c r="T136" i="12" a="1"/>
  <c r="T136" i="12" s="1"/>
  <c r="T135" i="12" a="1"/>
  <c r="T135" i="12" s="1"/>
  <c r="S134" i="12" a="1"/>
  <c r="S134" i="12" s="1"/>
  <c r="T133" i="12" a="1"/>
  <c r="T133" i="12" s="1"/>
  <c r="S131" i="12" a="1"/>
  <c r="S131" i="12" s="1"/>
  <c r="T130" i="12" a="1"/>
  <c r="T130" i="12" s="1"/>
  <c r="T129" i="12" a="1"/>
  <c r="T129" i="12" s="1"/>
  <c r="T128" i="12" a="1"/>
  <c r="T128" i="12" s="1"/>
  <c r="S126" i="12" a="1"/>
  <c r="S126" i="12" s="1"/>
  <c r="T125" i="12" a="1"/>
  <c r="T125" i="12" s="1"/>
  <c r="T124" i="12" a="1"/>
  <c r="T124" i="12" s="1"/>
  <c r="S123" i="12" a="1"/>
  <c r="S123" i="12" s="1"/>
  <c r="T122" i="12" a="1"/>
  <c r="T122" i="12" s="1"/>
  <c r="T121" i="12" a="1"/>
  <c r="T121" i="12" s="1"/>
  <c r="T120" i="12" a="1"/>
  <c r="T120" i="12" s="1"/>
  <c r="S118" i="12" a="1"/>
  <c r="S118" i="12" s="1"/>
  <c r="T117" i="12" a="1"/>
  <c r="T117" i="12" s="1"/>
  <c r="T116" i="12" a="1"/>
  <c r="T116" i="12" s="1"/>
  <c r="T115" i="12" a="1"/>
  <c r="T115" i="12" s="1"/>
  <c r="T114" i="12" a="1"/>
  <c r="T114" i="12" s="1"/>
  <c r="T113" i="12" a="1"/>
  <c r="T113" i="12" s="1"/>
  <c r="T112" i="12" a="1"/>
  <c r="T112" i="12" s="1"/>
  <c r="S110" i="12" a="1"/>
  <c r="S110" i="12" s="1"/>
  <c r="T109" i="12" a="1"/>
  <c r="T109" i="12" s="1"/>
  <c r="T108" i="12" a="1"/>
  <c r="T108" i="12" s="1"/>
  <c r="S107" i="12" a="1"/>
  <c r="S107" i="12" s="1"/>
  <c r="T106" i="12" a="1"/>
  <c r="T106" i="12" s="1"/>
  <c r="T105" i="12" a="1"/>
  <c r="T105" i="12" s="1"/>
  <c r="T104" i="12" a="1"/>
  <c r="T104" i="12" s="1"/>
  <c r="S102" i="12" a="1"/>
  <c r="S102" i="12" s="1"/>
  <c r="T101" i="12" a="1"/>
  <c r="T101" i="12" s="1"/>
  <c r="T100" i="12" a="1"/>
  <c r="T100" i="12" s="1"/>
  <c r="T99" i="12" a="1"/>
  <c r="T99" i="12" s="1"/>
  <c r="T98" i="12" a="1"/>
  <c r="T98" i="12" s="1"/>
  <c r="T97" i="12" a="1"/>
  <c r="T97" i="12" s="1"/>
  <c r="T96" i="12" a="1"/>
  <c r="T96" i="12" s="1"/>
  <c r="S94" i="12" a="1"/>
  <c r="S94" i="12" s="1"/>
  <c r="T93" i="12" a="1"/>
  <c r="T93" i="12" s="1"/>
  <c r="T92" i="12" a="1"/>
  <c r="T92" i="12" s="1"/>
  <c r="T91" i="12" a="1"/>
  <c r="T91" i="12" s="1"/>
  <c r="T90" i="12" a="1"/>
  <c r="T90" i="12" s="1"/>
  <c r="S89" i="12" a="1"/>
  <c r="S89" i="12" s="1"/>
  <c r="T88" i="12" a="1"/>
  <c r="T88" i="12" s="1"/>
  <c r="S86" i="12" a="1"/>
  <c r="S86" i="12" s="1"/>
  <c r="T85" i="12" a="1"/>
  <c r="T85" i="12" s="1"/>
  <c r="T84" i="12" a="1"/>
  <c r="T84" i="12" s="1"/>
  <c r="T83" i="12" a="1"/>
  <c r="T83" i="12" s="1"/>
  <c r="T82" i="12" a="1"/>
  <c r="T82" i="12" s="1"/>
  <c r="T81" i="12" a="1"/>
  <c r="T81" i="12" s="1"/>
  <c r="S80" i="12" a="1"/>
  <c r="S80" i="12" s="1"/>
  <c r="S78" i="12" a="1"/>
  <c r="S78" i="12" s="1"/>
  <c r="T77" i="12" a="1"/>
  <c r="T77" i="12" s="1"/>
  <c r="T76" i="12" a="1"/>
  <c r="T76" i="12" s="1"/>
  <c r="T75" i="12" a="1"/>
  <c r="T75" i="12" s="1"/>
  <c r="T74" i="12" a="1"/>
  <c r="T74" i="12" s="1"/>
  <c r="T73" i="12" a="1"/>
  <c r="T73" i="12" s="1"/>
  <c r="T72" i="12" a="1"/>
  <c r="T72" i="12" s="1"/>
  <c r="T66" i="12" a="1"/>
  <c r="T66" i="12" s="1"/>
  <c r="T65" i="12" a="1"/>
  <c r="T65" i="12" s="1"/>
  <c r="T64" i="12" a="1"/>
  <c r="T64" i="12" s="1"/>
  <c r="S62" i="12" a="1"/>
  <c r="S62" i="12" s="1"/>
  <c r="T61" i="12" a="1"/>
  <c r="T61" i="12" s="1"/>
  <c r="T60" i="12" a="1"/>
  <c r="T60" i="12" s="1"/>
  <c r="S59" i="12" a="1"/>
  <c r="S59" i="12" s="1"/>
  <c r="T58" i="12" a="1"/>
  <c r="T58" i="12" s="1"/>
  <c r="T57" i="12" a="1"/>
  <c r="T57" i="12" s="1"/>
  <c r="T56" i="12" a="1"/>
  <c r="T56" i="12" s="1"/>
  <c r="S54" i="12" a="1"/>
  <c r="S54" i="12" s="1"/>
  <c r="T53" i="12" a="1"/>
  <c r="T53" i="12" s="1"/>
  <c r="T52" i="12" a="1"/>
  <c r="T52" i="12" s="1"/>
  <c r="T51" i="12" a="1"/>
  <c r="T51" i="12" s="1"/>
  <c r="T50" i="12" a="1"/>
  <c r="T50" i="12" s="1"/>
  <c r="T49" i="12" a="1"/>
  <c r="T49" i="12" s="1"/>
  <c r="T48" i="12" a="1"/>
  <c r="T48" i="12" s="1"/>
  <c r="S46" i="12" a="1"/>
  <c r="S46" i="12" s="1"/>
  <c r="T45" i="12" a="1"/>
  <c r="T45" i="12" s="1"/>
  <c r="T44" i="12" a="1"/>
  <c r="T44" i="12" s="1"/>
  <c r="T43" i="12" a="1"/>
  <c r="T43" i="12" s="1"/>
  <c r="T42" i="12" a="1"/>
  <c r="T42" i="12" s="1"/>
  <c r="S41" i="12" a="1"/>
  <c r="S41" i="12" s="1"/>
  <c r="S40" i="12" a="1"/>
  <c r="S40" i="12" s="1"/>
  <c r="S38" i="12" a="1"/>
  <c r="S38" i="12" s="1"/>
  <c r="T37" i="12" a="1"/>
  <c r="T37" i="12" s="1"/>
  <c r="T36" i="12" a="1"/>
  <c r="T36" i="12" s="1"/>
  <c r="T35" i="12" a="1"/>
  <c r="T35" i="12" s="1"/>
  <c r="T34" i="12" a="1"/>
  <c r="T34" i="12" s="1"/>
  <c r="S33" i="12" a="1"/>
  <c r="S33" i="12" s="1"/>
  <c r="T32" i="12" a="1"/>
  <c r="T32" i="12" s="1"/>
  <c r="S30" i="12" a="1"/>
  <c r="S30" i="12" s="1"/>
  <c r="T29" i="12" a="1"/>
  <c r="T29" i="12" s="1"/>
  <c r="T28" i="12" a="1"/>
  <c r="T28" i="12" s="1"/>
  <c r="S27" i="12" a="1"/>
  <c r="S27" i="12" s="1"/>
  <c r="T26" i="12" a="1"/>
  <c r="T26" i="12" s="1"/>
  <c r="S25" i="12" a="1"/>
  <c r="S25" i="12" s="1"/>
  <c r="T24" i="12" a="1"/>
  <c r="T24" i="12" s="1"/>
  <c r="S22" i="12" a="1"/>
  <c r="S22" i="12" s="1"/>
  <c r="T21" i="12" a="1"/>
  <c r="T21" i="12" s="1"/>
  <c r="T20" i="12" a="1"/>
  <c r="T20" i="12" s="1"/>
  <c r="T19" i="12" a="1"/>
  <c r="T19" i="12" s="1"/>
  <c r="T18" i="12" a="1"/>
  <c r="T18" i="12" s="1"/>
  <c r="S17" i="12" a="1"/>
  <c r="S17" i="12" s="1"/>
  <c r="S16" i="12" a="1"/>
  <c r="S16" i="12" s="1"/>
  <c r="T15" i="12" a="1"/>
  <c r="T15" i="12" s="1"/>
  <c r="T14" i="12" a="1"/>
  <c r="T14" i="12" s="1"/>
  <c r="S13" i="12" a="1"/>
  <c r="S13" i="12" s="1"/>
  <c r="T12" i="12" a="1"/>
  <c r="T12" i="12" s="1"/>
  <c r="S11" i="12" a="1"/>
  <c r="S11" i="12" s="1"/>
  <c r="S10" i="12" a="1"/>
  <c r="S10" i="12" s="1"/>
  <c r="S9" i="12" a="1"/>
  <c r="S9" i="12" s="1"/>
  <c r="S8" i="12" a="1"/>
  <c r="S8" i="12" s="1"/>
  <c r="S7" i="12" a="1"/>
  <c r="S7" i="12" s="1"/>
  <c r="S6" i="12" a="1"/>
  <c r="S6" i="12" s="1"/>
  <c r="T5" i="12" a="1"/>
  <c r="T5" i="12" s="1"/>
  <c r="E48" i="8"/>
  <c r="E47" i="8"/>
  <c r="E46" i="8"/>
  <c r="E45" i="8"/>
  <c r="E44" i="8"/>
  <c r="E43" i="8"/>
  <c r="E42" i="8"/>
  <c r="E41" i="8"/>
  <c r="E40" i="8"/>
  <c r="E39" i="8"/>
  <c r="E38" i="8"/>
  <c r="E37" i="8"/>
  <c r="S70" i="12" l="1" a="1"/>
  <c r="S70" i="12" s="1"/>
  <c r="S284" i="12" a="1"/>
  <c r="S284" i="12" s="1"/>
  <c r="T33" i="12" a="1"/>
  <c r="T33" i="12" s="1"/>
  <c r="T27" i="12" a="1"/>
  <c r="T27" i="12" s="1"/>
  <c r="T131" i="12" a="1"/>
  <c r="T131" i="12" s="1"/>
  <c r="S104" i="12" a="1"/>
  <c r="S104" i="12" s="1"/>
  <c r="T126" i="12" a="1"/>
  <c r="T126" i="12" s="1"/>
  <c r="T204" i="12" a="1"/>
  <c r="T204" i="12" s="1"/>
  <c r="T69" i="12" a="1"/>
  <c r="T69" i="12" s="1"/>
  <c r="S125" i="12" a="1"/>
  <c r="S125" i="12" s="1"/>
  <c r="T71" i="12" a="1"/>
  <c r="T71" i="12" s="1"/>
  <c r="S262" i="12" a="1"/>
  <c r="S262" i="12" s="1"/>
  <c r="T270" i="12" a="1"/>
  <c r="T270" i="12" s="1"/>
  <c r="T68" i="12" a="1"/>
  <c r="T68" i="12" s="1"/>
  <c r="S49" i="12" a="1"/>
  <c r="S49" i="12" s="1"/>
  <c r="S160" i="12" a="1"/>
  <c r="S160" i="12" s="1"/>
  <c r="S167" i="12" a="1"/>
  <c r="S167" i="12" s="1"/>
  <c r="T228" i="12" a="1"/>
  <c r="T228" i="12" s="1"/>
  <c r="T8" i="12" a="1"/>
  <c r="T8" i="12" s="1"/>
  <c r="T67" i="12" a="1"/>
  <c r="T67" i="12" s="1"/>
  <c r="T286" i="12" a="1"/>
  <c r="T286" i="12" s="1"/>
  <c r="T267" i="12" a="1"/>
  <c r="T267" i="12" s="1"/>
  <c r="T140" i="12" a="1"/>
  <c r="T140" i="12" s="1"/>
  <c r="S248" i="12" a="1"/>
  <c r="S248" i="12" s="1"/>
  <c r="S122" i="12" a="1"/>
  <c r="S122" i="12" s="1"/>
  <c r="T134" i="12" a="1"/>
  <c r="T134" i="12" s="1"/>
  <c r="S199" i="12" a="1"/>
  <c r="S199" i="12" s="1"/>
  <c r="T219" i="12" a="1"/>
  <c r="T219" i="12" s="1"/>
  <c r="S35" i="12" a="1"/>
  <c r="S35" i="12" s="1"/>
  <c r="S117" i="12" a="1"/>
  <c r="S117" i="12" s="1"/>
  <c r="S172" i="12" a="1"/>
  <c r="S172" i="12" s="1"/>
  <c r="T178" i="12" a="1"/>
  <c r="T178" i="12" s="1"/>
  <c r="S57" i="12" a="1"/>
  <c r="S57" i="12" s="1"/>
  <c r="S215" i="12" a="1"/>
  <c r="S215" i="12" s="1"/>
  <c r="S244" i="12" a="1"/>
  <c r="S244" i="12" s="1"/>
  <c r="T46" i="12" a="1"/>
  <c r="T46" i="12" s="1"/>
  <c r="S142" i="12" a="1"/>
  <c r="S142" i="12" s="1"/>
  <c r="S174" i="12" a="1"/>
  <c r="S174" i="12" s="1"/>
  <c r="S224" i="12" a="1"/>
  <c r="S224" i="12" s="1"/>
  <c r="S238" i="12" a="1"/>
  <c r="S238" i="12" s="1"/>
  <c r="S99" i="12" a="1"/>
  <c r="S99" i="12" s="1"/>
  <c r="T89" i="12" a="1"/>
  <c r="T89" i="12" s="1"/>
  <c r="S96" i="12" a="1"/>
  <c r="S96" i="12" s="1"/>
  <c r="S106" i="12" a="1"/>
  <c r="S106" i="12" s="1"/>
  <c r="T206" i="12" a="1"/>
  <c r="T206" i="12" s="1"/>
  <c r="T276" i="12" a="1"/>
  <c r="T276" i="12" s="1"/>
  <c r="S296" i="12" a="1"/>
  <c r="S296" i="12" s="1"/>
  <c r="S19" i="12" a="1"/>
  <c r="S19" i="12" s="1"/>
  <c r="S43" i="12" a="1"/>
  <c r="S43" i="12" s="1"/>
  <c r="S97" i="12" a="1"/>
  <c r="S97" i="12" s="1"/>
  <c r="T102" i="12" a="1"/>
  <c r="T102" i="12" s="1"/>
  <c r="S121" i="12" a="1"/>
  <c r="S121" i="12" s="1"/>
  <c r="S166" i="12" a="1"/>
  <c r="S166" i="12" s="1"/>
  <c r="S182" i="12" a="1"/>
  <c r="S182" i="12" s="1"/>
  <c r="T203" i="12" a="1"/>
  <c r="T203" i="12" s="1"/>
  <c r="S207" i="12" a="1"/>
  <c r="S207" i="12" s="1"/>
  <c r="T214" i="12" a="1"/>
  <c r="T214" i="12" s="1"/>
  <c r="S254" i="12" a="1"/>
  <c r="S254" i="12" s="1"/>
  <c r="T13" i="12" a="1"/>
  <c r="T13" i="12" s="1"/>
  <c r="T118" i="12" a="1"/>
  <c r="T118" i="12" s="1"/>
  <c r="T10" i="12" a="1"/>
  <c r="T10" i="12" s="1"/>
  <c r="T11" i="12" a="1"/>
  <c r="T11" i="12" s="1"/>
  <c r="S5" i="12" a="1"/>
  <c r="S5" i="12" s="1"/>
  <c r="S58" i="12" a="1"/>
  <c r="S58" i="12" s="1"/>
  <c r="S64" i="12" a="1"/>
  <c r="S64" i="12" s="1"/>
  <c r="T86" i="12" a="1"/>
  <c r="T86" i="12" s="1"/>
  <c r="T107" i="12" a="1"/>
  <c r="T107" i="12" s="1"/>
  <c r="S158" i="12" a="1"/>
  <c r="S158" i="12" s="1"/>
  <c r="S180" i="12" a="1"/>
  <c r="S180" i="12" s="1"/>
  <c r="S183" i="12" a="1"/>
  <c r="S183" i="12" s="1"/>
  <c r="S189" i="12" a="1"/>
  <c r="S189" i="12" s="1"/>
  <c r="S291" i="12" a="1"/>
  <c r="S291" i="12" s="1"/>
  <c r="S120" i="12" a="1"/>
  <c r="S120" i="12" s="1"/>
  <c r="S133" i="12" a="1"/>
  <c r="S133" i="12" s="1"/>
  <c r="S184" i="12" a="1"/>
  <c r="S184" i="12" s="1"/>
  <c r="S212" i="12" a="1"/>
  <c r="S212" i="12" s="1"/>
  <c r="S230" i="12" a="1"/>
  <c r="S230" i="12" s="1"/>
  <c r="S246" i="12" a="1"/>
  <c r="S246" i="12" s="1"/>
  <c r="S268" i="12" a="1"/>
  <c r="S268" i="12" s="1"/>
  <c r="S278" i="12" a="1"/>
  <c r="S278" i="12" s="1"/>
  <c r="S292" i="12" a="1"/>
  <c r="S292" i="12" s="1"/>
  <c r="T59" i="12" a="1"/>
  <c r="T59" i="12" s="1"/>
  <c r="T7" i="12" a="1"/>
  <c r="T7" i="12" s="1"/>
  <c r="T25" i="12" a="1"/>
  <c r="T25" i="12" s="1"/>
  <c r="T40" i="12" a="1"/>
  <c r="T40" i="12" s="1"/>
  <c r="S66" i="12" a="1"/>
  <c r="S66" i="12" s="1"/>
  <c r="S88" i="12" a="1"/>
  <c r="S88" i="12" s="1"/>
  <c r="S105" i="12" a="1"/>
  <c r="S105" i="12" s="1"/>
  <c r="S129" i="12" a="1"/>
  <c r="S129" i="12" s="1"/>
  <c r="T155" i="12" a="1"/>
  <c r="T155" i="12" s="1"/>
  <c r="S159" i="12" a="1"/>
  <c r="S159" i="12" s="1"/>
  <c r="S165" i="12" a="1"/>
  <c r="S165" i="12" s="1"/>
  <c r="S181" i="12" a="1"/>
  <c r="S181" i="12" s="1"/>
  <c r="S191" i="12" a="1"/>
  <c r="S191" i="12" s="1"/>
  <c r="S196" i="12" a="1"/>
  <c r="S196" i="12" s="1"/>
  <c r="S208" i="12" a="1"/>
  <c r="S208" i="12" s="1"/>
  <c r="T222" i="12" a="1"/>
  <c r="T222" i="12" s="1"/>
  <c r="S236" i="12" a="1"/>
  <c r="S236" i="12" s="1"/>
  <c r="T251" i="12" a="1"/>
  <c r="T251" i="12" s="1"/>
  <c r="S260" i="12" a="1"/>
  <c r="S260" i="12" s="1"/>
  <c r="S264" i="12" a="1"/>
  <c r="S264" i="12" s="1"/>
  <c r="T283" i="12" a="1"/>
  <c r="T283" i="12" s="1"/>
  <c r="S75" i="12" a="1"/>
  <c r="S75" i="12" s="1"/>
  <c r="S15" i="12" a="1"/>
  <c r="S15" i="12" s="1"/>
  <c r="S72" i="12" a="1"/>
  <c r="S72" i="12" s="1"/>
  <c r="S109" i="12" a="1"/>
  <c r="S109" i="12" s="1"/>
  <c r="S173" i="12" a="1"/>
  <c r="S173" i="12" s="1"/>
  <c r="S205" i="12" a="1"/>
  <c r="S205" i="12" s="1"/>
  <c r="T227" i="12" a="1"/>
  <c r="T227" i="12" s="1"/>
  <c r="S288" i="12" a="1"/>
  <c r="S288" i="12" s="1"/>
  <c r="S252" i="12" a="1"/>
  <c r="S252" i="12" s="1"/>
  <c r="S256" i="12" a="1"/>
  <c r="S256" i="12" s="1"/>
  <c r="T22" i="12" a="1"/>
  <c r="T22" i="12" s="1"/>
  <c r="S51" i="12" a="1"/>
  <c r="S51" i="12" s="1"/>
  <c r="T94" i="12" a="1"/>
  <c r="T94" i="12" s="1"/>
  <c r="S197" i="12" a="1"/>
  <c r="S197" i="12" s="1"/>
  <c r="S232" i="12" a="1"/>
  <c r="S232" i="12" s="1"/>
  <c r="S280" i="12" a="1"/>
  <c r="S280" i="12" s="1"/>
  <c r="T6" i="12" a="1"/>
  <c r="T6" i="12" s="1"/>
  <c r="T54" i="12" a="1"/>
  <c r="T54" i="12" s="1"/>
  <c r="S83" i="12" a="1"/>
  <c r="S83" i="12" s="1"/>
  <c r="S112" i="12" a="1"/>
  <c r="S112" i="12" s="1"/>
  <c r="T235" i="12" a="1"/>
  <c r="T235" i="12" s="1"/>
  <c r="S294" i="12" a="1"/>
  <c r="S294" i="12" s="1"/>
  <c r="S152" i="12" a="1"/>
  <c r="S152" i="12" s="1"/>
  <c r="S175" i="12" a="1"/>
  <c r="S175" i="12" s="1"/>
  <c r="T16" i="12" a="1"/>
  <c r="T16" i="12" s="1"/>
  <c r="S24" i="12" a="1"/>
  <c r="S24" i="12" s="1"/>
  <c r="T38" i="12" a="1"/>
  <c r="T38" i="12" s="1"/>
  <c r="T41" i="12" a="1"/>
  <c r="T41" i="12" s="1"/>
  <c r="S48" i="12" a="1"/>
  <c r="S48" i="12" s="1"/>
  <c r="S61" i="12" a="1"/>
  <c r="S61" i="12" s="1"/>
  <c r="S73" i="12" a="1"/>
  <c r="S73" i="12" s="1"/>
  <c r="T80" i="12" a="1"/>
  <c r="T80" i="12" s="1"/>
  <c r="S90" i="12" a="1"/>
  <c r="S90" i="12" s="1"/>
  <c r="S115" i="12" a="1"/>
  <c r="S115" i="12" s="1"/>
  <c r="S135" i="12" a="1"/>
  <c r="S135" i="12" s="1"/>
  <c r="S143" i="12" a="1"/>
  <c r="S143" i="12" s="1"/>
  <c r="S150" i="12" a="1"/>
  <c r="S150" i="12" s="1"/>
  <c r="S156" i="12" a="1"/>
  <c r="S156" i="12" s="1"/>
  <c r="T162" i="12" a="1"/>
  <c r="T162" i="12" s="1"/>
  <c r="S168" i="12" a="1"/>
  <c r="S168" i="12" s="1"/>
  <c r="S190" i="12" a="1"/>
  <c r="S190" i="12" s="1"/>
  <c r="S192" i="12" a="1"/>
  <c r="S192" i="12" s="1"/>
  <c r="S216" i="12" a="1"/>
  <c r="S216" i="12" s="1"/>
  <c r="S220" i="12" a="1"/>
  <c r="S220" i="12" s="1"/>
  <c r="T243" i="12" a="1"/>
  <c r="T243" i="12" s="1"/>
  <c r="T259" i="12" a="1"/>
  <c r="T259" i="12" s="1"/>
  <c r="T275" i="12" a="1"/>
  <c r="T275" i="12" s="1"/>
  <c r="S26" i="12" a="1"/>
  <c r="S26" i="12" s="1"/>
  <c r="T123" i="12" a="1"/>
  <c r="T123" i="12" s="1"/>
  <c r="T147" i="12" a="1"/>
  <c r="T147" i="12" s="1"/>
  <c r="S299" i="12" a="1"/>
  <c r="S299" i="12" s="1"/>
  <c r="T17" i="12" a="1"/>
  <c r="T17" i="12" s="1"/>
  <c r="S21" i="12" a="1"/>
  <c r="S21" i="12" s="1"/>
  <c r="S56" i="12" a="1"/>
  <c r="S56" i="12" s="1"/>
  <c r="T62" i="12" a="1"/>
  <c r="T62" i="12" s="1"/>
  <c r="S65" i="12" a="1"/>
  <c r="S65" i="12" s="1"/>
  <c r="S81" i="12" a="1"/>
  <c r="S81" i="12" s="1"/>
  <c r="S91" i="12" a="1"/>
  <c r="S91" i="12" s="1"/>
  <c r="S128" i="12" a="1"/>
  <c r="S128" i="12" s="1"/>
  <c r="S130" i="12" a="1"/>
  <c r="S130" i="12" s="1"/>
  <c r="S200" i="12" a="1"/>
  <c r="S200" i="12" s="1"/>
  <c r="T30" i="12" a="1"/>
  <c r="T30" i="12" s="1"/>
  <c r="S93" i="12" a="1"/>
  <c r="S93" i="12" s="1"/>
  <c r="S14" i="12" a="1"/>
  <c r="S14" i="12" s="1"/>
  <c r="S42" i="12" a="1"/>
  <c r="S42" i="12" s="1"/>
  <c r="S45" i="12" a="1"/>
  <c r="S45" i="12" s="1"/>
  <c r="T78" i="12" a="1"/>
  <c r="T78" i="12" s="1"/>
  <c r="T110" i="12" a="1"/>
  <c r="T110" i="12" s="1"/>
  <c r="S113" i="12" a="1"/>
  <c r="S113" i="12" s="1"/>
  <c r="S144" i="12" a="1"/>
  <c r="S144" i="12" s="1"/>
  <c r="S148" i="12" a="1"/>
  <c r="S148" i="12" s="1"/>
  <c r="S151" i="12" a="1"/>
  <c r="S151" i="12" s="1"/>
  <c r="T154" i="12" a="1"/>
  <c r="T154" i="12" s="1"/>
  <c r="S157" i="12" a="1"/>
  <c r="S157" i="12" s="1"/>
  <c r="S164" i="12" a="1"/>
  <c r="S164" i="12" s="1"/>
  <c r="T170" i="12" a="1"/>
  <c r="T170" i="12" s="1"/>
  <c r="S176" i="12" a="1"/>
  <c r="S176" i="12" s="1"/>
  <c r="S188" i="12" a="1"/>
  <c r="S188" i="12" s="1"/>
  <c r="S198" i="12" a="1"/>
  <c r="S198" i="12" s="1"/>
  <c r="T211" i="12" a="1"/>
  <c r="T211" i="12" s="1"/>
  <c r="S240" i="12" a="1"/>
  <c r="S240" i="12" s="1"/>
  <c r="S272" i="12" a="1"/>
  <c r="S272" i="12" s="1"/>
  <c r="T139" i="12" a="1"/>
  <c r="T139" i="12" s="1"/>
  <c r="S237" i="12" a="1"/>
  <c r="S237" i="12" s="1"/>
  <c r="S253" i="12" a="1"/>
  <c r="S253" i="12" s="1"/>
  <c r="S269" i="12" a="1"/>
  <c r="S269" i="12" s="1"/>
  <c r="S300" i="12" a="1"/>
  <c r="S300" i="12" s="1"/>
  <c r="T9" i="12" a="1"/>
  <c r="T9" i="12" s="1"/>
  <c r="S29" i="12" a="1"/>
  <c r="S29" i="12" s="1"/>
  <c r="S32" i="12" a="1"/>
  <c r="S32" i="12" s="1"/>
  <c r="S34" i="12" a="1"/>
  <c r="S34" i="12" s="1"/>
  <c r="S37" i="12" a="1"/>
  <c r="S37" i="12" s="1"/>
  <c r="T79" i="12" a="1"/>
  <c r="T79" i="12" s="1"/>
  <c r="S79" i="12" a="1"/>
  <c r="S79" i="12" s="1"/>
  <c r="S98" i="12" a="1"/>
  <c r="S98" i="12" s="1"/>
  <c r="S101" i="12" a="1"/>
  <c r="S101" i="12" s="1"/>
  <c r="S138" i="12" a="1"/>
  <c r="S138" i="12" s="1"/>
  <c r="T138" i="12" a="1"/>
  <c r="T138" i="12" s="1"/>
  <c r="T221" i="12" a="1"/>
  <c r="T221" i="12" s="1"/>
  <c r="S221" i="12" a="1"/>
  <c r="S221" i="12" s="1"/>
  <c r="T132" i="12" a="1"/>
  <c r="T132" i="12" s="1"/>
  <c r="S132" i="12" a="1"/>
  <c r="S132" i="12" s="1"/>
  <c r="T145" i="12" a="1"/>
  <c r="T145" i="12" s="1"/>
  <c r="S145" i="12" a="1"/>
  <c r="S145" i="12" s="1"/>
  <c r="S171" i="12" a="1"/>
  <c r="S171" i="12" s="1"/>
  <c r="T171" i="12" a="1"/>
  <c r="T171" i="12" s="1"/>
  <c r="S195" i="12" a="1"/>
  <c r="S195" i="12" s="1"/>
  <c r="T195" i="12" a="1"/>
  <c r="T195" i="12" s="1"/>
  <c r="T87" i="12" a="1"/>
  <c r="T87" i="12" s="1"/>
  <c r="S87" i="12" a="1"/>
  <c r="S87" i="12" s="1"/>
  <c r="T63" i="12" a="1"/>
  <c r="T63" i="12" s="1"/>
  <c r="S63" i="12" a="1"/>
  <c r="S63" i="12" s="1"/>
  <c r="S82" i="12" a="1"/>
  <c r="S82" i="12" s="1"/>
  <c r="S85" i="12" a="1"/>
  <c r="S85" i="12" s="1"/>
  <c r="T127" i="12" a="1"/>
  <c r="T127" i="12" s="1"/>
  <c r="S127" i="12" a="1"/>
  <c r="S127" i="12" s="1"/>
  <c r="T55" i="12" a="1"/>
  <c r="T55" i="12" s="1"/>
  <c r="S55" i="12" a="1"/>
  <c r="S55" i="12" s="1"/>
  <c r="S74" i="12" a="1"/>
  <c r="S74" i="12" s="1"/>
  <c r="S77" i="12" a="1"/>
  <c r="S77" i="12" s="1"/>
  <c r="T119" i="12" a="1"/>
  <c r="T119" i="12" s="1"/>
  <c r="S119" i="12" a="1"/>
  <c r="S119" i="12" s="1"/>
  <c r="T234" i="12" a="1"/>
  <c r="T234" i="12" s="1"/>
  <c r="S234" i="12" a="1"/>
  <c r="S234" i="12" s="1"/>
  <c r="S261" i="12" a="1"/>
  <c r="S261" i="12" s="1"/>
  <c r="T47" i="12" a="1"/>
  <c r="T47" i="12" s="1"/>
  <c r="S47" i="12" a="1"/>
  <c r="S47" i="12" s="1"/>
  <c r="T111" i="12" a="1"/>
  <c r="T111" i="12" s="1"/>
  <c r="S111" i="12" a="1"/>
  <c r="S111" i="12" s="1"/>
  <c r="T258" i="12" a="1"/>
  <c r="T258" i="12" s="1"/>
  <c r="S258" i="12" a="1"/>
  <c r="S258" i="12" s="1"/>
  <c r="T39" i="12" a="1"/>
  <c r="T39" i="12" s="1"/>
  <c r="S39" i="12" a="1"/>
  <c r="S39" i="12" s="1"/>
  <c r="T103" i="12" a="1"/>
  <c r="T103" i="12" s="1"/>
  <c r="S103" i="12" a="1"/>
  <c r="S103" i="12" s="1"/>
  <c r="S163" i="12" a="1"/>
  <c r="S163" i="12" s="1"/>
  <c r="T163" i="12" a="1"/>
  <c r="T163" i="12" s="1"/>
  <c r="T186" i="12" a="1"/>
  <c r="T186" i="12" s="1"/>
  <c r="S186" i="12" a="1"/>
  <c r="S186" i="12" s="1"/>
  <c r="T23" i="12" a="1"/>
  <c r="T23" i="12" s="1"/>
  <c r="S23" i="12" a="1"/>
  <c r="S23" i="12" s="1"/>
  <c r="S18" i="12" a="1"/>
  <c r="S18" i="12" s="1"/>
  <c r="T31" i="12" a="1"/>
  <c r="T31" i="12" s="1"/>
  <c r="S31" i="12" a="1"/>
  <c r="S31" i="12" s="1"/>
  <c r="S50" i="12" a="1"/>
  <c r="S50" i="12" s="1"/>
  <c r="S53" i="12" a="1"/>
  <c r="S53" i="12" s="1"/>
  <c r="T95" i="12" a="1"/>
  <c r="T95" i="12" s="1"/>
  <c r="S95" i="12" a="1"/>
  <c r="S95" i="12" s="1"/>
  <c r="S114" i="12" a="1"/>
  <c r="S114" i="12" s="1"/>
  <c r="S187" i="12" a="1"/>
  <c r="S187" i="12" s="1"/>
  <c r="T187" i="12" a="1"/>
  <c r="T187" i="12" s="1"/>
  <c r="T153" i="12" a="1"/>
  <c r="T153" i="12" s="1"/>
  <c r="S153" i="12" a="1"/>
  <c r="S153" i="12" s="1"/>
  <c r="T218" i="12" a="1"/>
  <c r="T218" i="12" s="1"/>
  <c r="S218" i="12" a="1"/>
  <c r="S218" i="12" s="1"/>
  <c r="T282" i="12" a="1"/>
  <c r="T282" i="12" s="1"/>
  <c r="S282" i="12" a="1"/>
  <c r="S282" i="12" s="1"/>
  <c r="S285" i="12" a="1"/>
  <c r="S285" i="12" s="1"/>
  <c r="S12" i="12" a="1"/>
  <c r="S12" i="12" s="1"/>
  <c r="S20" i="12" a="1"/>
  <c r="S20" i="12" s="1"/>
  <c r="S28" i="12" a="1"/>
  <c r="S28" i="12" s="1"/>
  <c r="S36" i="12" a="1"/>
  <c r="S36" i="12" s="1"/>
  <c r="S44" i="12" a="1"/>
  <c r="S44" i="12" s="1"/>
  <c r="S52" i="12" a="1"/>
  <c r="S52" i="12" s="1"/>
  <c r="S60" i="12" a="1"/>
  <c r="S60" i="12" s="1"/>
  <c r="S76" i="12" a="1"/>
  <c r="S76" i="12" s="1"/>
  <c r="S84" i="12" a="1"/>
  <c r="S84" i="12" s="1"/>
  <c r="S92" i="12" a="1"/>
  <c r="S92" i="12" s="1"/>
  <c r="S100" i="12" a="1"/>
  <c r="S100" i="12" s="1"/>
  <c r="S108" i="12" a="1"/>
  <c r="S108" i="12" s="1"/>
  <c r="S116" i="12" a="1"/>
  <c r="S116" i="12" s="1"/>
  <c r="S124" i="12" a="1"/>
  <c r="S124" i="12" s="1"/>
  <c r="S136" i="12" a="1"/>
  <c r="S136" i="12" s="1"/>
  <c r="S141" i="12" a="1"/>
  <c r="S141" i="12" s="1"/>
  <c r="T161" i="12" a="1"/>
  <c r="T161" i="12" s="1"/>
  <c r="S161" i="12" a="1"/>
  <c r="S161" i="12" s="1"/>
  <c r="T242" i="12" a="1"/>
  <c r="T242" i="12" s="1"/>
  <c r="S242" i="12" a="1"/>
  <c r="S242" i="12" s="1"/>
  <c r="S245" i="12" a="1"/>
  <c r="S245" i="12" s="1"/>
  <c r="T169" i="12" a="1"/>
  <c r="T169" i="12" s="1"/>
  <c r="S169" i="12" a="1"/>
  <c r="S169" i="12" s="1"/>
  <c r="T179" i="12" a="1"/>
  <c r="T179" i="12" s="1"/>
  <c r="T266" i="12" a="1"/>
  <c r="T266" i="12" s="1"/>
  <c r="S266" i="12" a="1"/>
  <c r="S266" i="12" s="1"/>
  <c r="T146" i="12" a="1"/>
  <c r="T146" i="12" s="1"/>
  <c r="S149" i="12" a="1"/>
  <c r="S149" i="12" s="1"/>
  <c r="T177" i="12" a="1"/>
  <c r="T177" i="12" s="1"/>
  <c r="S177" i="12" a="1"/>
  <c r="S177" i="12" s="1"/>
  <c r="T210" i="12" a="1"/>
  <c r="T210" i="12" s="1"/>
  <c r="S210" i="12" a="1"/>
  <c r="S210" i="12" s="1"/>
  <c r="S213" i="12" a="1"/>
  <c r="S213" i="12" s="1"/>
  <c r="T226" i="12" a="1"/>
  <c r="T226" i="12" s="1"/>
  <c r="S226" i="12" a="1"/>
  <c r="S226" i="12" s="1"/>
  <c r="S229" i="12" a="1"/>
  <c r="S229" i="12" s="1"/>
  <c r="T137" i="12" a="1"/>
  <c r="T137" i="12" s="1"/>
  <c r="S137" i="12" a="1"/>
  <c r="S137" i="12" s="1"/>
  <c r="T202" i="12" a="1"/>
  <c r="T202" i="12" s="1"/>
  <c r="S202" i="12" a="1"/>
  <c r="S202" i="12" s="1"/>
  <c r="T250" i="12" a="1"/>
  <c r="T250" i="12" s="1"/>
  <c r="S250" i="12" a="1"/>
  <c r="S250" i="12" s="1"/>
  <c r="T290" i="12" a="1"/>
  <c r="T290" i="12" s="1"/>
  <c r="S290" i="12" a="1"/>
  <c r="S290" i="12" s="1"/>
  <c r="T194" i="12" a="1"/>
  <c r="T194" i="12" s="1"/>
  <c r="S194" i="12" a="1"/>
  <c r="S194" i="12" s="1"/>
  <c r="T274" i="12" a="1"/>
  <c r="T274" i="12" s="1"/>
  <c r="S274" i="12" a="1"/>
  <c r="S274" i="12" s="1"/>
  <c r="S277" i="12" a="1"/>
  <c r="S277" i="12" s="1"/>
  <c r="T293" i="12" a="1"/>
  <c r="T293" i="12" s="1"/>
  <c r="S293" i="12" a="1"/>
  <c r="S293" i="12" s="1"/>
  <c r="S298" i="12" a="1"/>
  <c r="S298" i="12" s="1"/>
  <c r="S223" i="12" a="1"/>
  <c r="S223" i="12" s="1"/>
  <c r="S231" i="12" a="1"/>
  <c r="S231" i="12" s="1"/>
  <c r="S239" i="12" a="1"/>
  <c r="S239" i="12" s="1"/>
  <c r="S247" i="12" a="1"/>
  <c r="S247" i="12" s="1"/>
  <c r="S255" i="12" a="1"/>
  <c r="S255" i="12" s="1"/>
  <c r="S263" i="12" a="1"/>
  <c r="S263" i="12" s="1"/>
  <c r="S271" i="12" a="1"/>
  <c r="S271" i="12" s="1"/>
  <c r="S279" i="12" a="1"/>
  <c r="S279" i="12" s="1"/>
  <c r="S287" i="12" a="1"/>
  <c r="S287" i="12" s="1"/>
  <c r="S295" i="12" a="1"/>
  <c r="S295" i="12" s="1"/>
  <c r="S185" i="12" a="1"/>
  <c r="S185" i="12" s="1"/>
  <c r="S193" i="12" a="1"/>
  <c r="S193" i="12" s="1"/>
  <c r="S201" i="12" a="1"/>
  <c r="S201" i="12" s="1"/>
  <c r="S209" i="12" a="1"/>
  <c r="S209" i="12" s="1"/>
  <c r="S217" i="12" a="1"/>
  <c r="S217" i="12" s="1"/>
  <c r="S225" i="12" a="1"/>
  <c r="S225" i="12" s="1"/>
  <c r="S233" i="12" a="1"/>
  <c r="S233" i="12" s="1"/>
  <c r="S241" i="12" a="1"/>
  <c r="S241" i="12" s="1"/>
  <c r="S249" i="12" a="1"/>
  <c r="S249" i="12" s="1"/>
  <c r="S257" i="12" a="1"/>
  <c r="S257" i="12" s="1"/>
  <c r="S265" i="12" a="1"/>
  <c r="S265" i="12" s="1"/>
  <c r="S273" i="12" a="1"/>
  <c r="S273" i="12" s="1"/>
  <c r="S281" i="12" a="1"/>
  <c r="S281" i="12" s="1"/>
  <c r="S289" i="12" a="1"/>
  <c r="S289" i="12" s="1"/>
  <c r="S297" i="12" a="1"/>
  <c r="S297"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tc={16E1D7BE-9E07-4A0C-9FF1-AB39DC757BBC}</author>
  </authors>
  <commentList>
    <comment ref="S4" authorId="0" shapeId="0" xr:uid="{16E1D7BE-9E07-4A0C-9FF1-AB39DC757BBC}">
      <text>
        <t>[Threaded comment]
Your version of Excel allows you to read this threaded comment; however, any edits to it will get removed if the file is opened in a newer version of Excel. Learn more: https://go.microsoft.com/fwlink/?linkid=870924
Comment:
    Overdue: text = red
Coming up next week text box = green</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tc={6C08B584-F115-498A-A2DC-A85EE5832A6F}</author>
    <author>tc={7ED96688-AA36-4A8F-AE9C-B2F99C5F6EBA}</author>
    <author>tc={FB6033A8-F9A6-4AED-85B9-408995025A4D}</author>
  </authors>
  <commentList>
    <comment ref="C25" authorId="0" shapeId="0" xr:uid="{6C08B584-F115-498A-A2DC-A85EE5832A6F}">
      <text>
        <t>[Threaded comment]
Your version of Excel allows you to read this threaded comment; however, any edits to it will get removed if the file is opened in a newer version of Excel. Learn more: https://go.microsoft.com/fwlink/?linkid=870924
Comment:
    Includes Discontinue Other Sched Rx</t>
      </text>
    </comment>
    <comment ref="E25" authorId="1" shapeId="0" xr:uid="{7ED96688-AA36-4A8F-AE9C-B2F99C5F6EBA}">
      <text>
        <t>[Threaded comment]
Your version of Excel allows you to read this threaded comment; however, any edits to it will get removed if the file is opened in a newer version of Excel. Learn more: https://go.microsoft.com/fwlink/?linkid=870924
Comment:
    Includes Change Drug, same class</t>
      </text>
    </comment>
    <comment ref="F25" authorId="2" shapeId="0" xr:uid="{FB6033A8-F9A6-4AED-85B9-408995025A4D}">
      <text>
        <t>[Threaded comment]
Your version of Excel allows you to read this threaded comment; however, any edits to it will get removed if the file is opened in a newer version of Excel. Learn more: https://go.microsoft.com/fwlink/?linkid=870924
Comment:
    Includes Change Frequency SCHED to PRN, Increase, and Discontinue PRN Rx</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<sst xmlns="http://schemas.openxmlformats.org/spreadsheetml/2006/main" count="396" uniqueCount="226">
  <si>
    <t>Month/Year</t>
  </si>
  <si>
    <t>May 2025</t>
  </si>
  <si>
    <t xml:space="preserve">Total # of residents in your care home </t>
  </si>
  <si>
    <t xml:space="preserve">Jan 2025 </t>
  </si>
  <si>
    <t>Feb 2025</t>
  </si>
  <si>
    <t>Mar 2025</t>
  </si>
  <si>
    <t>Apr 2025</t>
  </si>
  <si>
    <t>Jun 2025</t>
  </si>
  <si>
    <t>Jul 2025</t>
  </si>
  <si>
    <t>Aug 2025</t>
  </si>
  <si>
    <t>Sep 2025</t>
  </si>
  <si>
    <t>Oct 2025</t>
  </si>
  <si>
    <t>Nov 2025</t>
  </si>
  <si>
    <t>Dec 2025</t>
  </si>
  <si>
    <t xml:space="preserve">This table shows the total number of PRN dispensations of antipsychotic medications each month. </t>
  </si>
  <si>
    <t xml:space="preserve">Total # of PRN dispensations of antipsychotics </t>
  </si>
  <si>
    <t>Total # of Responsive Behaviour Incidents Resulting in Harm and/or ED Transfers</t>
  </si>
  <si>
    <t>Total # of Staff Injury Incidents Caused By Residents</t>
  </si>
  <si>
    <t>Total # Staff Injury Incidents</t>
  </si>
  <si>
    <t xml:space="preserve">This table shows the total number of….. </t>
  </si>
  <si>
    <t>Total # Of</t>
  </si>
  <si>
    <t>Total # of Falls</t>
  </si>
  <si>
    <t xml:space="preserve">This table shows the total number of falls each month. </t>
  </si>
  <si>
    <t>Total # of Emergency Physical Restraints</t>
  </si>
  <si>
    <t>Hours of Direct Care Provided Per Resident Day (HPRD)</t>
  </si>
  <si>
    <t>HPRD</t>
  </si>
  <si>
    <t xml:space="preserve">This table shows the total number of times an emergency physical restraint was used on a resident each month. </t>
  </si>
  <si>
    <t>LTC Home Specific Balancing Measures (if needed)</t>
  </si>
  <si>
    <t>Total # of incidents reported that resulted in harm and/or ED transfer</t>
  </si>
  <si>
    <t xml:space="preserve">This table shows the total number of staff injury incidents related to a resident interaction at the LTC home each month. </t>
  </si>
  <si>
    <t>This table shows the total number of hours of direct care which was provided to each resident each month. BC provincial target 3.36.</t>
  </si>
  <si>
    <t>Key Element</t>
  </si>
  <si>
    <t>Key Element 1 - Leadership Support 
Question 1</t>
  </si>
  <si>
    <t>Key Element 2 - Interdisciplinary Team: Supporting BPSD
Question 1</t>
  </si>
  <si>
    <t>Key Element 3 - MDS RAI-interRAI Assessments
Question 1</t>
  </si>
  <si>
    <t>Key Element 4 - Medication Reviews and Management
Question 1</t>
  </si>
  <si>
    <t>Key Element 4 - Medication Reviews and Management
Question 2</t>
  </si>
  <si>
    <t>Key Element 5 - Care Planning and Documentation
Question 1</t>
  </si>
  <si>
    <t>Key Element 5 - Care Planning and Documentation
Question 2</t>
  </si>
  <si>
    <t>Key Element 6 - Family Engagement
Question 1</t>
  </si>
  <si>
    <t>Key Element 6 - Family Engagement
Question 2</t>
  </si>
  <si>
    <t>Key Element 7 - Staff Training and Culture
Question 1</t>
  </si>
  <si>
    <t>Key Element 7 - Staff Training and Culture
Question 2</t>
  </si>
  <si>
    <t>Key Element 8 - Non-Pharmacological Approaches to Care
Question 1</t>
  </si>
  <si>
    <t>Key Element 8 - Non-Pharmacological Approaches to Care
Question 2</t>
  </si>
  <si>
    <t>This table shows your LTC home self-assessment results over time using the following scale:
1 - Never - 0% of the time
2 - Almost Never - 1-20% of the time
3 - Rarely - 21-40% of the time
4 - Sometimes - 41-60% of the time
5 - Often - 61-80% of the time
6 - Almost Always - 81-100% of the time</t>
  </si>
  <si>
    <r>
      <rPr>
        <b/>
        <sz val="11"/>
        <color theme="1"/>
        <rFont val="Calibri"/>
        <family val="2"/>
        <scheme val="minor"/>
      </rPr>
      <t>PLEASE NOTE:</t>
    </r>
    <r>
      <rPr>
        <sz val="11"/>
        <color theme="1"/>
        <rFont val="Calibri"/>
        <family val="2"/>
        <scheme val="minor"/>
      </rPr>
      <t xml:space="preserve"> All data currently displayed are examples, please enter your own data.</t>
    </r>
  </si>
  <si>
    <t>Quarter/Year</t>
  </si>
  <si>
    <t>% of potentially inappropriate use of antipsychotics-unadjusted CIHI</t>
  </si>
  <si>
    <t>This table shows the unadjusted rates for each quarter. Try to access and enter in previous years data so you can measure over time.</t>
  </si>
  <si>
    <t>2023 Q1</t>
  </si>
  <si>
    <t>2023 Q2</t>
  </si>
  <si>
    <t>2023 Q3</t>
  </si>
  <si>
    <t>2023 Q4</t>
  </si>
  <si>
    <t>2024 Q1</t>
  </si>
  <si>
    <t>2024 Q3</t>
  </si>
  <si>
    <t>2024 Q2</t>
  </si>
  <si>
    <t>2024 Q4</t>
  </si>
  <si>
    <t>2025 Q1</t>
  </si>
  <si>
    <t>2025 Q2</t>
  </si>
  <si>
    <t>2025 Q3</t>
  </si>
  <si>
    <t>2025 Q4</t>
  </si>
  <si>
    <t>2026 Q1</t>
  </si>
  <si>
    <t>2026 Q2</t>
  </si>
  <si>
    <t>2026 Q3</t>
  </si>
  <si>
    <t>2026 Q4</t>
  </si>
  <si>
    <r>
      <rPr>
        <u/>
        <sz val="11"/>
        <color theme="1"/>
        <rFont val="Calibri"/>
        <family val="2"/>
        <scheme val="minor"/>
      </rPr>
      <t>CIHI Fiscal Quarters</t>
    </r>
    <r>
      <rPr>
        <sz val="11"/>
        <color theme="1"/>
        <rFont val="Calibri"/>
        <family val="2"/>
        <scheme val="minor"/>
      </rPr>
      <t xml:space="preserve">
Q1: Apr - Jun
Q2: Jul - Sept
Q3: Oct - Dec
Q4: Jan - Mar</t>
    </r>
  </si>
  <si>
    <t>*Baseline Data for Action Series*</t>
  </si>
  <si>
    <t>% MDS RAI/interRAI Assessment Completion-unadjusted CIHI</t>
  </si>
  <si>
    <t>Measurement is an essential part of improvement. We want to know if the things we are trying to do differently are actually making a change for the better in the care we want to give and we also need our data to accurately reflect what is happening at the care home level. To support your improvement journey, we have created an easy to use data tracking template for you to collect and display data on a monthly basis. 
On all pages you can enter your data in the unshaded cells, while the shaded cells contain information or formulas to create the run charts.</t>
  </si>
  <si>
    <t>This table shows the total number of residents administered antipsychotics in your care home, as a percentage of the total # of residents living in your care home. If you collect this data in a different way we can adjust the template accordingly.</t>
  </si>
  <si>
    <t># of residents administered antipsychotics</t>
  </si>
  <si>
    <t>% of residents administered antipsychotics (unadjusted rate)</t>
  </si>
  <si>
    <t>STEPS</t>
  </si>
  <si>
    <t xml:space="preserve">Reducing the use of antipsychotics when administered (potentially) inappropriately for behavioral and psychological symptoms of dementia (BPSD) within long-term care homes is a complex but critically important endeavor. Antipsychotic medications play a crucial role in managing symptoms of certain disorders, however, their use in LTC settings, particularly among elderly people with dementia, can cause unnecessary harm when not used appropriately. 
</t>
  </si>
  <si>
    <t>BC’s Canadian Institute for Health Information (CIHI) unadjusted rates of administering antipsychotic medication to LTC residents without a diagnosis of psychosis remains higher that national average. Due to many circumstances, these rates have been continuously increasing since 2019. The Ministry of Health’s 25/26 performance target for this indicator is 18%. This data needs to be measured over a longer period of time due to data access is on a quarterly basis and delayed by three months.</t>
  </si>
  <si>
    <t>DATA ELEMENT</t>
  </si>
  <si>
    <t xml:space="preserve">INFORMATION  </t>
  </si>
  <si>
    <t>Page 1: AUA in LTC Self-Assessment Results</t>
  </si>
  <si>
    <t xml:space="preserve">There are eight key elements that will help your LTC home identify strengths and opportunities focusing on the appropriate use of antipsychotics, and improve the quality of life for the residents, family and staff who live and work there. The self-assessment will help you prioritize quality of life improvements to try and test, then collect data to understand if you have made an improvement and, finally, implement your ideas based on that information. The goal is to identify improvements that your care home can then embed as sustainable practices in your day-to-day operations to reduce unnecessary medications in a safe manner and when appropriate. Complete the self-assessment and monitor your progress every three to six months to see if you are making improvements to the eight key elements. Whoever completed the self-assessment on behalf of the care home will have emailed results of your self-assessment scores for each key element.  
</t>
  </si>
  <si>
    <t>Page 2: Outcome Measures</t>
  </si>
  <si>
    <t>Page 3: Process Measures</t>
  </si>
  <si>
    <t xml:space="preserve">Page 4: Balancing </t>
  </si>
  <si>
    <r>
      <t xml:space="preserve">Indicator 1:
What: </t>
    </r>
    <r>
      <rPr>
        <sz val="11"/>
        <color theme="1"/>
        <rFont val="Calibri"/>
        <family val="2"/>
        <scheme val="minor"/>
      </rPr>
      <t>On page 3, enter in your unadjusted CIHI rates for the % of RAI assessment completion in the table provided.</t>
    </r>
    <r>
      <rPr>
        <b/>
        <sz val="11"/>
        <color theme="1"/>
        <rFont val="Calibri"/>
        <family val="2"/>
        <scheme val="minor"/>
      </rPr>
      <t xml:space="preserve">
When: </t>
    </r>
    <r>
      <rPr>
        <sz val="11"/>
        <color theme="1"/>
        <rFont val="Calibri"/>
        <family val="2"/>
        <scheme val="minor"/>
      </rPr>
      <t xml:space="preserve">Quarterly (every 3 months)
</t>
    </r>
    <r>
      <rPr>
        <b/>
        <sz val="11"/>
        <color theme="1"/>
        <rFont val="Calibri"/>
        <family val="2"/>
        <scheme val="minor"/>
      </rPr>
      <t>Indicator 2:</t>
    </r>
    <r>
      <rPr>
        <sz val="11"/>
        <color theme="1"/>
        <rFont val="Calibri"/>
        <family val="2"/>
        <scheme val="minor"/>
      </rPr>
      <t xml:space="preserve">
</t>
    </r>
    <r>
      <rPr>
        <b/>
        <sz val="11"/>
        <color theme="1"/>
        <rFont val="Calibri"/>
        <family val="2"/>
        <scheme val="minor"/>
      </rPr>
      <t>What:</t>
    </r>
    <r>
      <rPr>
        <sz val="11"/>
        <color theme="1"/>
        <rFont val="Calibri"/>
        <family val="2"/>
        <scheme val="minor"/>
      </rPr>
      <t xml:space="preserve"> On page 3, enter in the total number of PRN dispensations of antipsychotic medication in the table provided.
</t>
    </r>
    <r>
      <rPr>
        <b/>
        <sz val="11"/>
        <color theme="1"/>
        <rFont val="Calibri"/>
        <family val="2"/>
        <scheme val="minor"/>
      </rPr>
      <t>When:</t>
    </r>
    <r>
      <rPr>
        <sz val="11"/>
        <color theme="1"/>
        <rFont val="Calibri"/>
        <family val="2"/>
        <scheme val="minor"/>
      </rPr>
      <t xml:space="preserve"> Monthly
</t>
    </r>
    <r>
      <rPr>
        <b/>
        <sz val="11"/>
        <color theme="1"/>
        <rFont val="Calibri"/>
        <family val="2"/>
        <scheme val="minor"/>
      </rPr>
      <t xml:space="preserve">Other Indicators:
</t>
    </r>
    <r>
      <rPr>
        <sz val="11"/>
        <color theme="1"/>
        <rFont val="Calibri"/>
        <family val="2"/>
        <scheme val="minor"/>
      </rPr>
      <t xml:space="preserve">A blank table has been set up to enter in other indicators reflecting your improvement ideas. </t>
    </r>
  </si>
  <si>
    <t xml:space="preserve">Page 5: Other Optional Measures </t>
  </si>
  <si>
    <r>
      <t xml:space="preserve">Process measures tell us if we are consistently doing the things we said we were going to do that we believe will push forward our ultimate aim – our outcome measure(s). Some of these measures will reflect and align with your quality of life improvement ideas.
There are two process measures to monitor:
</t>
    </r>
    <r>
      <rPr>
        <b/>
        <sz val="11"/>
        <color theme="1"/>
        <rFont val="Calibri"/>
        <family val="2"/>
        <scheme val="minor"/>
      </rPr>
      <t xml:space="preserve">Indicator 1: % of RAI assessment completion.
</t>
    </r>
    <r>
      <rPr>
        <sz val="11"/>
        <color theme="1"/>
        <rFont val="Calibri"/>
        <family val="2"/>
        <scheme val="minor"/>
      </rPr>
      <t xml:space="preserve">RAI assessment completion rates are an important indicator to track and monitor for two reasons: it provides information needed for good care planning and as mentioned above, information from the RAI assessments, once processed, is what is reflected in the CIHI data. Therefore, if RAI assessments are not completed quarterly or if coded incorrectly, the rates for this indicator will not accurately reflect what is truly happening at the care home when it comes to antipsychotic usage. 
</t>
    </r>
    <r>
      <rPr>
        <b/>
        <sz val="11"/>
        <color theme="1"/>
        <rFont val="Calibri"/>
        <family val="2"/>
        <scheme val="minor"/>
      </rPr>
      <t xml:space="preserve">Indicator 2: total number of PRN dispensations of antipsychotic medications each month.
</t>
    </r>
    <r>
      <rPr>
        <sz val="11"/>
        <color theme="1"/>
        <rFont val="Calibri"/>
        <family val="2"/>
        <scheme val="minor"/>
      </rPr>
      <t xml:space="preserve">Tracking antipsychotic PRN usage is important for many reasons: assessing the effectiveness of the treatment plan, making necessary adjustments to ensure symptoms are adequately managed, and identifying patterns of overuse or misuse when antipsychotics are used instead of non-pharmacological approaches to manage BPSD or non-psychotic symptoms.
</t>
    </r>
    <r>
      <rPr>
        <b/>
        <sz val="11"/>
        <color theme="1"/>
        <rFont val="Calibri"/>
        <family val="2"/>
        <scheme val="minor"/>
      </rPr>
      <t>Other Indicators to monitor</t>
    </r>
    <r>
      <rPr>
        <sz val="11"/>
        <color theme="1"/>
        <rFont val="Calibri"/>
        <family val="2"/>
        <scheme val="minor"/>
      </rPr>
      <t xml:space="preserve"> 
Your AUA in LTC self-assessment results and the quality of life improvements ideas that have been prioritized will determine what other process measures your care will be collecting. Coaching supports will be provided to help homes with identifying the indicators that best reflect the care homes potential change ideas. </t>
    </r>
  </si>
  <si>
    <r>
      <t xml:space="preserve">Indicator 1:
What: </t>
    </r>
    <r>
      <rPr>
        <sz val="11"/>
        <color theme="1"/>
        <rFont val="Calibri"/>
        <family val="2"/>
        <scheme val="minor"/>
      </rPr>
      <t>On page 4, enter in your total number of falls in the table provided.</t>
    </r>
    <r>
      <rPr>
        <b/>
        <sz val="11"/>
        <color theme="1"/>
        <rFont val="Calibri"/>
        <family val="2"/>
        <scheme val="minor"/>
      </rPr>
      <t xml:space="preserve">
When: M</t>
    </r>
    <r>
      <rPr>
        <sz val="11"/>
        <color theme="1"/>
        <rFont val="Calibri"/>
        <family val="2"/>
        <scheme val="minor"/>
      </rPr>
      <t xml:space="preserve">onthly
</t>
    </r>
    <r>
      <rPr>
        <b/>
        <sz val="11"/>
        <color theme="1"/>
        <rFont val="Calibri"/>
        <family val="2"/>
        <scheme val="minor"/>
      </rPr>
      <t>Indicator 2:</t>
    </r>
    <r>
      <rPr>
        <sz val="11"/>
        <color theme="1"/>
        <rFont val="Calibri"/>
        <family val="2"/>
        <scheme val="minor"/>
      </rPr>
      <t xml:space="preserve">
</t>
    </r>
    <r>
      <rPr>
        <b/>
        <sz val="11"/>
        <color theme="1"/>
        <rFont val="Calibri"/>
        <family val="2"/>
        <scheme val="minor"/>
      </rPr>
      <t>What:</t>
    </r>
    <r>
      <rPr>
        <sz val="11"/>
        <color theme="1"/>
        <rFont val="Calibri"/>
        <family val="2"/>
        <scheme val="minor"/>
      </rPr>
      <t xml:space="preserve"> On page 4, enter in the total number of emergency physical restraints used in the table provided.
</t>
    </r>
    <r>
      <rPr>
        <b/>
        <sz val="11"/>
        <color theme="1"/>
        <rFont val="Calibri"/>
        <family val="2"/>
        <scheme val="minor"/>
      </rPr>
      <t>When:</t>
    </r>
    <r>
      <rPr>
        <sz val="11"/>
        <color theme="1"/>
        <rFont val="Calibri"/>
        <family val="2"/>
        <scheme val="minor"/>
      </rPr>
      <t xml:space="preserve"> Monthly
</t>
    </r>
    <r>
      <rPr>
        <b/>
        <sz val="11"/>
        <color theme="1"/>
        <rFont val="Calibri"/>
        <family val="2"/>
        <scheme val="minor"/>
      </rPr>
      <t xml:space="preserve">Other Indicators:
</t>
    </r>
    <r>
      <rPr>
        <sz val="11"/>
        <color theme="1"/>
        <rFont val="Calibri"/>
        <family val="2"/>
        <scheme val="minor"/>
      </rPr>
      <t xml:space="preserve">A blank table has been set up to enter in other indicators reflecting your improvement ideas. </t>
    </r>
  </si>
  <si>
    <t>Use the tables provided to enter in monthly data.</t>
  </si>
  <si>
    <r>
      <t xml:space="preserve">Adjustment Methodology
</t>
    </r>
    <r>
      <rPr>
        <i/>
        <sz val="11"/>
        <color theme="1"/>
        <rFont val="Calibri"/>
        <family val="2"/>
        <scheme val="minor"/>
      </rPr>
      <t>-Residents of a home are grouped according to a risk profile (low, med, high), this is determined by an outcome scale such as a Cognitive Performance Scale, ADL Long Form Scale, or another case mix index (medical treatment/diagnosis based).</t>
    </r>
    <r>
      <rPr>
        <b/>
        <i/>
        <sz val="11"/>
        <color theme="1"/>
        <rFont val="Calibri"/>
        <family val="2"/>
        <scheme val="minor"/>
      </rPr>
      <t xml:space="preserve">
-</t>
    </r>
    <r>
      <rPr>
        <i/>
        <sz val="11"/>
        <color theme="1"/>
        <rFont val="Calibri"/>
        <family val="2"/>
        <scheme val="minor"/>
      </rPr>
      <t>Unadjusted rates for each risk group are calculated and then adjusted based on factors identified in the standard population to create adjusted rates for each risk group.
-The factors used from the standard population can change based on the indicator they are adjusting as well as the quarter from which they were calculated.
-The adjusted rates for each risk group are then combined based on the proportion of each risk group in the home to calculate the overall adjusted rate for the home.</t>
    </r>
  </si>
  <si>
    <r>
      <t xml:space="preserve">There are some optional measures that care homes, if you choose, can collect data to provide additional information that may highlight potential areas that are impacted by focusing on this area of care.
</t>
    </r>
    <r>
      <rPr>
        <b/>
        <sz val="11"/>
        <color theme="1"/>
        <rFont val="Calibri"/>
        <family val="2"/>
        <scheme val="minor"/>
      </rPr>
      <t xml:space="preserve">Indicator 1: </t>
    </r>
    <r>
      <rPr>
        <sz val="11"/>
        <color theme="1"/>
        <rFont val="Calibri"/>
        <family val="2"/>
        <scheme val="minor"/>
      </rPr>
      <t xml:space="preserve">total number of incidents reported that resulted in harm and/or ED transfers each month.
</t>
    </r>
    <r>
      <rPr>
        <b/>
        <sz val="11"/>
        <color theme="1"/>
        <rFont val="Calibri"/>
        <family val="2"/>
        <scheme val="minor"/>
      </rPr>
      <t xml:space="preserve">Indicator 2: </t>
    </r>
    <r>
      <rPr>
        <sz val="11"/>
        <color theme="1"/>
        <rFont val="Calibri"/>
        <family val="2"/>
        <scheme val="minor"/>
      </rPr>
      <t xml:space="preserve">total number of staff injury incidents related to a resident interaction at the LTC home each month. 
</t>
    </r>
    <r>
      <rPr>
        <b/>
        <sz val="11"/>
        <color theme="1"/>
        <rFont val="Calibri"/>
        <family val="2"/>
        <scheme val="minor"/>
      </rPr>
      <t>Indicator 3:</t>
    </r>
    <r>
      <rPr>
        <sz val="11"/>
        <color theme="1"/>
        <rFont val="Calibri"/>
        <family val="2"/>
        <scheme val="minor"/>
      </rPr>
      <t xml:space="preserve"> total number of hours of direct care which was provided to each resident each month. BC provincial target 3.36.</t>
    </r>
  </si>
  <si>
    <r>
      <rPr>
        <b/>
        <i/>
        <sz val="11"/>
        <color theme="1"/>
        <rFont val="Calibri"/>
        <family val="2"/>
        <scheme val="minor"/>
      </rPr>
      <t>1 Adjusted versus Unadjusted CIHI Data:</t>
    </r>
    <r>
      <rPr>
        <i/>
        <sz val="11"/>
        <color theme="1"/>
        <rFont val="Calibri"/>
        <family val="2"/>
        <scheme val="minor"/>
      </rPr>
      <t xml:space="preserve">
The provincial health service plan sets the performance goal for the potentially inappropriate use of antipsychotics in long-term care using the risk-adjusted rate reported in the continuing care reporting system built by CIHI. The target rate for BC for 25/26 is 18%.
Both adjusted and unadjusted rates are calculated based on a rolling four quarters system, for example, rates for Q1 of 2024/25 are based on the data from Q2 of 2023/24 to Q1 of 2024/25. This is important to note because it means that changes aren't immediately visible since the data used to create the rate are a year old.
Adjusted rates as described by CIHI are designed to allow the comparison of facility results across other facilities and to overall populations of interest. 
Unadjusted rates are useful for measuring the actual frequency of outcomes in a facility or region. For the purposes of the action series, we will be using unadjusted CIHI rates.</t>
    </r>
  </si>
  <si>
    <r>
      <t xml:space="preserve">Outcome measures tell us if what we are ultimately trying to improve is really getting better. 
There are two outcome measures to monitor:  
</t>
    </r>
    <r>
      <rPr>
        <b/>
        <sz val="11"/>
        <color theme="1"/>
        <rFont val="Calibri"/>
        <family val="2"/>
        <scheme val="minor"/>
      </rPr>
      <t>Indicator 1:</t>
    </r>
    <r>
      <rPr>
        <sz val="11"/>
        <color theme="1"/>
        <rFont val="Calibri"/>
        <family val="2"/>
        <scheme val="minor"/>
      </rPr>
      <t xml:space="preserve"> % of potentially inappropriate use of antipsychotics without a diagnosis. 
LTC homes complete RAI assessments for each resident on a quarterly basis. This information is processed and the Canadian Institute for Health Information (CIHI) reports adjusted and unadjusted</t>
    </r>
    <r>
      <rPr>
        <vertAlign val="superscript"/>
        <sz val="11"/>
        <color theme="1"/>
        <rFont val="Calibri"/>
        <family val="2"/>
        <scheme val="minor"/>
      </rPr>
      <t>1</t>
    </r>
    <r>
      <rPr>
        <sz val="11"/>
        <color theme="1"/>
        <rFont val="Calibri"/>
        <family val="2"/>
        <scheme val="minor"/>
      </rPr>
      <t xml:space="preserve"> rates of potentially inappropriate use of antipsychotics without a diagnosis of psychosis. 
Unadjusted CIHI data is good for care homes to use when working on improving quality of care within a facility. Adjusted CIHI data is adjusted for differences in resident populations and used to compare results between facilities. 
The Ministry of Health uses adjusted data for this indicator and has set a 25/26 performance target of 18%. Because this data is accessed on a quarterly basis with a time lag, this data element will be measured over a longer period of time. 
</t>
    </r>
    <r>
      <rPr>
        <b/>
        <sz val="11"/>
        <color theme="1"/>
        <rFont val="Calibri"/>
        <family val="2"/>
        <scheme val="minor"/>
      </rPr>
      <t>Indicator 2:</t>
    </r>
    <r>
      <rPr>
        <sz val="11"/>
        <color theme="1"/>
        <rFont val="Calibri"/>
        <family val="2"/>
        <scheme val="minor"/>
      </rPr>
      <t xml:space="preserve"> Total # of residents administered antipsychotics in your care home.
Because there is a delay in accessing the CIHI data from Indicator 1, for the purposes of in the moment quality of life improvements, care homes should be collecting monthly data on the total number of residents administered antipsychotics (appropriate and potentially inappropriate). It is good to start with this total number to thoroughly analyze your list of residents on antipsychotics and discuss with your interdisciplinary team which residents may be appropriate to reduce, taper, and/or discontinue when it's safe to do so. If you collect this data in a different way we can adjust the template accordingly.</t>
    </r>
  </si>
  <si>
    <r>
      <t xml:space="preserve">Indicator 1:
What: </t>
    </r>
    <r>
      <rPr>
        <sz val="11"/>
        <color theme="1"/>
        <rFont val="Calibri"/>
        <family val="2"/>
        <scheme val="minor"/>
      </rPr>
      <t>On page 2, enter in your unadjusted CIHI rates for the % of potentially inappropriate use of antipsychotics without a diagnosis in the table provided.</t>
    </r>
    <r>
      <rPr>
        <b/>
        <sz val="11"/>
        <color theme="1"/>
        <rFont val="Calibri"/>
        <family val="2"/>
        <scheme val="minor"/>
      </rPr>
      <t xml:space="preserve">
When: </t>
    </r>
    <r>
      <rPr>
        <sz val="11"/>
        <color theme="1"/>
        <rFont val="Calibri"/>
        <family val="2"/>
        <scheme val="minor"/>
      </rPr>
      <t xml:space="preserve">Quarterly (every 3 months)
</t>
    </r>
    <r>
      <rPr>
        <b/>
        <sz val="11"/>
        <color theme="1"/>
        <rFont val="Calibri"/>
        <family val="2"/>
        <scheme val="minor"/>
      </rPr>
      <t>Indicator 2:</t>
    </r>
    <r>
      <rPr>
        <sz val="11"/>
        <color theme="1"/>
        <rFont val="Calibri"/>
        <family val="2"/>
        <scheme val="minor"/>
      </rPr>
      <t xml:space="preserve">
</t>
    </r>
    <r>
      <rPr>
        <b/>
        <sz val="11"/>
        <color theme="1"/>
        <rFont val="Calibri"/>
        <family val="2"/>
        <scheme val="minor"/>
      </rPr>
      <t>What:</t>
    </r>
    <r>
      <rPr>
        <sz val="11"/>
        <color theme="1"/>
        <rFont val="Calibri"/>
        <family val="2"/>
        <scheme val="minor"/>
      </rPr>
      <t xml:space="preserve"> On page 2, enter in the total number of residents in your care home in column one and total # of residents administered antipsychotics (appropriately and potentially inappropriately) in column two.
</t>
    </r>
    <r>
      <rPr>
        <b/>
        <sz val="11"/>
        <color theme="1"/>
        <rFont val="Calibri"/>
        <family val="2"/>
        <scheme val="minor"/>
      </rPr>
      <t>When:</t>
    </r>
    <r>
      <rPr>
        <sz val="11"/>
        <color theme="1"/>
        <rFont val="Calibri"/>
        <family val="2"/>
        <scheme val="minor"/>
      </rPr>
      <t xml:space="preserve"> Monthly</t>
    </r>
  </si>
  <si>
    <r>
      <t xml:space="preserve">Balancing Measures help us monitor possible unintended consequences, good or bad, by focusing on this area of care. These measures tell us if we have impacted any other part of the system through the changes we are making. 
There are two balancing measures to monitor:
</t>
    </r>
    <r>
      <rPr>
        <b/>
        <sz val="11"/>
        <color rgb="FF000000"/>
        <rFont val="Calibri"/>
        <family val="2"/>
        <scheme val="minor"/>
      </rPr>
      <t>Indicator 1:</t>
    </r>
    <r>
      <rPr>
        <sz val="11"/>
        <color rgb="FF000000"/>
        <rFont val="Calibri"/>
        <family val="2"/>
        <scheme val="minor"/>
      </rPr>
      <t xml:space="preserve"> total # of falls
Falls can be directly linked to antipsychotic use as these medications can increase side effects like low blood pressure, sedation, blurred vision and movement disorders that increase the risk of residents falling. Ideally falls rates will decrease as antipsychotic use decreases.
</t>
    </r>
    <r>
      <rPr>
        <b/>
        <sz val="11"/>
        <color rgb="FF000000"/>
        <rFont val="Calibri"/>
        <family val="2"/>
        <scheme val="minor"/>
      </rPr>
      <t>Indicator 2:</t>
    </r>
    <r>
      <rPr>
        <sz val="11"/>
        <color rgb="FF000000"/>
        <rFont val="Calibri"/>
        <family val="2"/>
        <scheme val="minor"/>
      </rPr>
      <t xml:space="preserve"> total # of times an emergency physical restraint was used on a resident.
Physical restraint use is critical to monitor because sometimes when we reduce a chemical restraint like antipsychotics, we see an increase in physical restraints. 
</t>
    </r>
    <r>
      <rPr>
        <b/>
        <sz val="11"/>
        <color rgb="FF000000"/>
        <rFont val="Calibri"/>
        <family val="2"/>
        <scheme val="minor"/>
      </rPr>
      <t>Other Indicators to monitor</t>
    </r>
    <r>
      <rPr>
        <sz val="11"/>
        <color rgb="FF000000"/>
        <rFont val="Calibri"/>
        <family val="2"/>
        <scheme val="minor"/>
      </rPr>
      <t xml:space="preserve">
The quality of life improvements ideas that are prioritized will also determine what other balancing measures you may want to collect. Coaching supports will be provided to help homes with identifying these indicators.  </t>
    </r>
  </si>
  <si>
    <t>AUA in LTC Action Series Data Collection Template 
January - September 2025</t>
  </si>
  <si>
    <r>
      <rPr>
        <b/>
        <sz val="11"/>
        <color theme="1"/>
        <rFont val="Calibri"/>
        <family val="2"/>
        <scheme val="minor"/>
      </rPr>
      <t xml:space="preserve">What: </t>
    </r>
    <r>
      <rPr>
        <sz val="11"/>
        <color theme="1"/>
        <rFont val="Calibri"/>
        <family val="2"/>
        <scheme val="minor"/>
      </rPr>
      <t>On page 1, enter in your AUA in LTC Self-Assessment results to the table provided.</t>
    </r>
    <r>
      <rPr>
        <b/>
        <sz val="11"/>
        <color theme="1"/>
        <rFont val="Calibri"/>
        <family val="2"/>
        <scheme val="minor"/>
      </rPr>
      <t xml:space="preserve">
When: </t>
    </r>
    <r>
      <rPr>
        <sz val="11"/>
        <color theme="1"/>
        <rFont val="Calibri"/>
        <family val="2"/>
        <scheme val="minor"/>
      </rPr>
      <t>Quarterly (every 3 months)</t>
    </r>
  </si>
  <si>
    <t>Outcome Measure - Indicator 2: % of Residents Administered Antipsychotics</t>
  </si>
  <si>
    <t>Balancing Measure - Indicator 2: Total # of Emergency Physical Restraints</t>
  </si>
  <si>
    <t>Outcome Measure - Indicator 1: % unadjusted CIHI rate for potentially inappropriate use of antipsychotics without a diagnosis</t>
  </si>
  <si>
    <t>OUTCOME MEASURES</t>
  </si>
  <si>
    <t>AUA IN LTC SELF-ASSESSMENT RESULTS</t>
  </si>
  <si>
    <t>PROCESS MEASURES</t>
  </si>
  <si>
    <t>Process Measure - Indicator 2: Total # of PRN Dispensations of Antipsychotic Medications</t>
  </si>
  <si>
    <t>Process Measure(s) - Other Indicator(s): LTC Home Specific Process Measures 
(based on priority improvement ideas)</t>
  </si>
  <si>
    <t>BALANCING MEASURES</t>
  </si>
  <si>
    <t>OPTIONAL MEASURES</t>
  </si>
  <si>
    <t xml:space="preserve">Process Measure - Indicator 1: % of RAI Assessment Completion - unadjusted CIHI rate </t>
  </si>
  <si>
    <t>Balancing Measure - Indicator 1: Total # of Falls</t>
  </si>
  <si>
    <t>This table shows the total number of resident related behaviour incidents reported that resulted in harm and/or ED transfers each month.</t>
  </si>
  <si>
    <t>Type</t>
  </si>
  <si>
    <t>Select</t>
  </si>
  <si>
    <t>Type Date</t>
  </si>
  <si>
    <t>(Automatic)</t>
  </si>
  <si>
    <t>Type Recommendations</t>
  </si>
  <si>
    <t>Paris ID</t>
  </si>
  <si>
    <t>Name (Last, First)</t>
  </si>
  <si>
    <t>Exclusion Rationale</t>
  </si>
  <si>
    <t>Dementia Diagnosis</t>
  </si>
  <si>
    <t>Differential Diagnosis</t>
  </si>
  <si>
    <t xml:space="preserve">Scheduled AntiPsychMed </t>
  </si>
  <si>
    <t xml:space="preserve">PRN AntiPsychMed </t>
  </si>
  <si>
    <t>Location Prior to Admission</t>
  </si>
  <si>
    <t>Notes/Comments</t>
  </si>
  <si>
    <t>Is MHT Involved?</t>
  </si>
  <si>
    <t xml:space="preserve">MRP </t>
  </si>
  <si>
    <t xml:space="preserve">LTC Unit or Neighborhood </t>
  </si>
  <si>
    <t>Next Step</t>
  </si>
  <si>
    <t>Date of Antipsychotic Medication Review</t>
  </si>
  <si>
    <t>Next Review Date</t>
  </si>
  <si>
    <t>Follow-Up Action</t>
  </si>
  <si>
    <t>Status</t>
  </si>
  <si>
    <t>End-stage Disease (J5c)</t>
  </si>
  <si>
    <t>For comfort care orders</t>
  </si>
  <si>
    <t>Does not meet exclusion criteria, chemical restraint</t>
  </si>
  <si>
    <t>Deceased</t>
  </si>
  <si>
    <t>Discontinue</t>
  </si>
  <si>
    <t>Titration (Dose Reduction Trial)</t>
  </si>
  <si>
    <t>Not changed at this time</t>
  </si>
  <si>
    <t>Receiving Hospice/Palliative care (P1ao)</t>
  </si>
  <si>
    <t>New Admission Date</t>
  </si>
  <si>
    <t>Aripiprazole</t>
  </si>
  <si>
    <t>Asenapine</t>
  </si>
  <si>
    <t>Brexpiprazole</t>
  </si>
  <si>
    <t>Cariprazine</t>
  </si>
  <si>
    <t>Chlorpromazine</t>
  </si>
  <si>
    <t>Clozapine</t>
  </si>
  <si>
    <t>Flupentixol</t>
  </si>
  <si>
    <t>Fluphenazine</t>
  </si>
  <si>
    <t>Haloperidol</t>
  </si>
  <si>
    <t>Levomepromazine (methotrimeprazine)</t>
  </si>
  <si>
    <t>Lithium</t>
  </si>
  <si>
    <t>Loxapine</t>
  </si>
  <si>
    <t>Lurasidone</t>
  </si>
  <si>
    <t>Olanzapine</t>
  </si>
  <si>
    <t>Paliperidone</t>
  </si>
  <si>
    <t>Periciazine</t>
  </si>
  <si>
    <t>Perphenazine</t>
  </si>
  <si>
    <t>Pimozide</t>
  </si>
  <si>
    <t>Prochlorperazine</t>
  </si>
  <si>
    <t>Quetiapine</t>
  </si>
  <si>
    <t>Risperidone</t>
  </si>
  <si>
    <t>Thioproperazine</t>
  </si>
  <si>
    <t>Trifluoperazine</t>
  </si>
  <si>
    <t>Ziprasidone</t>
  </si>
  <si>
    <t>Zuclopenthixol</t>
  </si>
  <si>
    <t>CIHI Med Reference Guide 2025-2026 Antipsychotics</t>
  </si>
  <si>
    <t>Simplified Options added Jan 31, 2025</t>
  </si>
  <si>
    <t>Does not meet exclusion criteria, Diagnosis of Bipolar Disorder*</t>
  </si>
  <si>
    <t>Diagnosis of Schizophrenia (I1Ii)</t>
  </si>
  <si>
    <t>Diagnosis of Huntington's Chorea (I1x)</t>
  </si>
  <si>
    <t>Discharged</t>
  </si>
  <si>
    <t>new Med actions Feb 2025</t>
  </si>
  <si>
    <t>Discontinue other Sched Rx</t>
  </si>
  <si>
    <t>Discontinue PRN Rx</t>
  </si>
  <si>
    <t>Increase</t>
  </si>
  <si>
    <t>Change drug class</t>
  </si>
  <si>
    <t>Change drug, same class</t>
  </si>
  <si>
    <t>Change frequency</t>
  </si>
  <si>
    <t>HCC Med List 2025-26 Antipsychotics</t>
  </si>
  <si>
    <t>Aripiprazole SGA</t>
  </si>
  <si>
    <t>Asenapine SGA</t>
  </si>
  <si>
    <t>Brexpiprazole SGA</t>
  </si>
  <si>
    <t>Cariprazine SGA</t>
  </si>
  <si>
    <t>Chlorpromazine FGA</t>
  </si>
  <si>
    <t>Clozapine SGA</t>
  </si>
  <si>
    <t>Fluphenazine FGA</t>
  </si>
  <si>
    <t>Haloperidol FGA</t>
  </si>
  <si>
    <t>Loxapine FGA</t>
  </si>
  <si>
    <t>Lurasidone SGA</t>
  </si>
  <si>
    <t>Olanzapine SGA</t>
  </si>
  <si>
    <t>Paliperidone SGA</t>
  </si>
  <si>
    <t>Perphenazine FGA</t>
  </si>
  <si>
    <t>Pimozide FGA</t>
  </si>
  <si>
    <t>Quetiapine SGA</t>
  </si>
  <si>
    <t>Risperidone SGA</t>
  </si>
  <si>
    <t>Trifluoperazine FGA</t>
  </si>
  <si>
    <t>Ziprasidone SGA</t>
  </si>
  <si>
    <t>Zuclopenthixol FGA</t>
  </si>
  <si>
    <t>FGA = First Generation Antipsychotic</t>
  </si>
  <si>
    <t>SGA = Second Generation Antipsychotic</t>
  </si>
  <si>
    <t>Indication for Antipsychotic Med</t>
  </si>
  <si>
    <t>Action Taken for AP Med</t>
  </si>
  <si>
    <t>Recommendations / Notes</t>
  </si>
  <si>
    <t xml:space="preserve">The numbers below are taken from the "Simplified Actions Tracking" Tab within this document. </t>
  </si>
  <si>
    <t>Current Quarter</t>
  </si>
  <si>
    <t>Monthly Data Start Date</t>
  </si>
  <si>
    <t>Today's Date</t>
  </si>
  <si>
    <t>Monthly Data End Date</t>
  </si>
  <si>
    <t>Date for Monthly Report</t>
  </si>
  <si>
    <t>Overall Prescribed Antipsychotics</t>
  </si>
  <si>
    <t>Total # who do not meet exclusion criteria</t>
  </si>
  <si>
    <t>Total # who meet Exclusion criteria</t>
  </si>
  <si>
    <t>Total # prescribed antipsychotic medications</t>
  </si>
  <si>
    <t>*Variance - individuals who may not exhibit during the observation period</t>
  </si>
  <si>
    <t>Overall Exclusion Statistics</t>
  </si>
  <si>
    <t>Monthly Statistics</t>
  </si>
  <si>
    <t>Total # of Medication Reviews</t>
  </si>
  <si>
    <t>Exhibits Hallucinations (J1i) /Delusions (J1e)</t>
  </si>
  <si>
    <t>Total # of Bed Count</t>
  </si>
  <si>
    <t>Total # of SCU Bed Count</t>
  </si>
  <si>
    <t>n/a</t>
  </si>
  <si>
    <t>No AP - coding issue</t>
  </si>
  <si>
    <t>click [+] above column M to expand</t>
  </si>
  <si>
    <t>Contact: josephine.agudo@vch.ca (version 5.23.25)</t>
  </si>
  <si>
    <t>Please send feedback, input, comments to: Josephine Agudo, NPIL, VCH LTC Professional Practice Team, EAU Project.  (josephine.agudo@vch.ca)</t>
  </si>
  <si>
    <t>Key Element 3 - MDS RAI-interRAI Assessments
Question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</si>
</sst>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m\ yyyy"/>
    <numFmt numFmtId="165" formatCode="[$-1009]d\-mmm\-yy;@"/>
  </numFmts>
  <fonts count="39" x14ac:knownFonts="1">
    <font>
      <sz val="11"/>
      <color theme="1"/>
      <name val="Calibri"/>
      <family val="2"/>
      <scheme val="minor"/>
    </font>
    <font>
      <b/>
      <sz val="14"/>
      <color theme="0"/>
      <name val="Calibri"/>
      <family val="2"/>
      <scheme val="minor"/>
    </font>
    <font>
      <b/>
      <sz val="11"/>
      <color theme="4"/>
      <name val="Calibri"/>
      <family val="2"/>
      <scheme val="minor"/>
    </font>
    <font>
      <b/>
      <sz val="12"/>
      <color theme="0"/>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sz val="14"/>
      <color theme="1"/>
      <name val="Calibri"/>
      <family val="2"/>
      <scheme val="minor"/>
    </font>
    <font>
      <b/>
      <sz val="12"/>
      <color theme="1"/>
      <name val="Calibri"/>
      <family val="2"/>
      <scheme val="minor"/>
    </font>
    <font>
      <sz val="8"/>
      <name val="Calibri"/>
      <family val="2"/>
      <scheme val="minor"/>
    </font>
    <font>
      <u/>
      <sz val="11"/>
      <color theme="1"/>
      <name val="Calibri"/>
      <family val="2"/>
      <scheme val="minor"/>
    </font>
    <font>
      <sz val="11"/>
      <color rgb="FF000000"/>
      <name val="Calibri"/>
      <family val="2"/>
      <scheme val="minor"/>
    </font>
    <font>
      <vertAlign val="superscript"/>
      <sz val="11"/>
      <color theme="1"/>
      <name val="Calibri"/>
      <family val="2"/>
      <scheme val="minor"/>
    </font>
    <font>
      <b/>
      <sz val="11"/>
      <color rgb="FF000000"/>
      <name val="Calibri"/>
      <family val="2"/>
      <scheme val="minor"/>
    </font>
    <font>
      <sz val="8"/>
      <color rgb="FF545D7E"/>
      <name val="Arial"/>
      <family val="2"/>
    </font>
    <font>
      <sz val="11"/>
      <color theme="1"/>
      <name val="Aptos"/>
      <family val="2"/>
    </font>
    <font>
      <b/>
      <i/>
      <sz val="11"/>
      <color theme="1"/>
      <name val="Calibri"/>
      <family val="2"/>
      <scheme val="minor"/>
    </font>
    <font>
      <b/>
      <sz val="22"/>
      <color theme="0"/>
      <name val="Calibri"/>
      <family val="2"/>
      <scheme val="minor"/>
    </font>
    <font>
      <b/>
      <sz val="11"/>
      <color theme="0"/>
      <name val="Calibri"/>
      <family val="2"/>
      <scheme val="minor"/>
    </font>
    <font>
      <sz val="10"/>
      <color theme="1"/>
      <name val="Calibri"/>
      <family val="2"/>
      <scheme val="minor"/>
    </font>
    <font>
      <i/>
      <sz val="9"/>
      <name val="Calibri"/>
      <family val="2"/>
      <scheme val="minor"/>
    </font>
    <font>
      <b/>
      <i/>
      <sz val="9"/>
      <name val="Calibri"/>
      <family val="2"/>
      <scheme val="minor"/>
    </font>
    <font>
      <sz val="9"/>
      <color theme="1"/>
      <name val="Calibri"/>
      <family val="2"/>
      <scheme val="minor"/>
    </font>
    <font>
      <sz val="8"/>
      <color theme="4" tint="-0.499984740745262"/>
      <name val="Calibri"/>
      <family val="2"/>
      <scheme val="minor"/>
    </font>
    <font>
      <sz val="11"/>
      <name val="Calibri"/>
      <family val="2"/>
      <scheme val="minor"/>
    </font>
    <font>
      <b/>
      <sz val="16"/>
      <color rgb="FF0078AE"/>
      <name val="Calibri"/>
      <family val="2"/>
      <scheme val="minor"/>
    </font>
    <font>
      <i/>
      <sz val="9"/>
      <color theme="1"/>
      <name val="Calibri"/>
      <family val="2"/>
      <scheme val="minor"/>
    </font>
    <font>
      <sz val="11"/>
      <color rgb="FFFF0000"/>
      <name val="Calibri"/>
      <family val="2"/>
      <scheme val="minor"/>
    </font>
    <font>
      <b/>
      <sz val="10"/>
      <color theme="1"/>
      <name val="Calibri"/>
      <family val="2"/>
      <scheme val="minor"/>
    </font>
    <font>
      <b/>
      <sz val="10"/>
      <name val="Calibri"/>
      <family val="2"/>
      <scheme val="minor"/>
    </font>
    <font>
      <b/>
      <sz val="10"/>
      <color theme="0"/>
      <name val="Calibri"/>
      <family val="2"/>
      <scheme val="minor"/>
    </font>
    <font>
      <b/>
      <sz val="14"/>
      <color rgb="FF0078AE"/>
      <name val="Calibri"/>
      <family val="2"/>
      <scheme val="minor"/>
    </font>
    <font>
      <sz val="12"/>
      <color theme="1"/>
      <name val="Calibri"/>
      <family val="2"/>
      <scheme val="minor"/>
    </font>
    <font>
      <i/>
      <sz val="12"/>
      <color theme="1"/>
      <name val="Calibri"/>
      <family val="2"/>
      <scheme val="minor"/>
    </font>
    <font>
      <b/>
      <sz val="12"/>
      <color rgb="FFFF0000"/>
      <name val="Calibri"/>
      <family val="2"/>
      <scheme val="minor"/>
    </font>
    <font>
      <sz val="8"/>
      <color theme="1"/>
      <name val="Calibri"/>
      <family val="2"/>
      <scheme val="minor"/>
    </font>
    <font>
      <i/>
      <sz val="11"/>
      <color rgb="FFFF0000"/>
      <name val="Calibri"/>
      <family val="2"/>
      <scheme val="minor"/>
    </font>
    <font>
      <i/>
      <sz val="11"/>
      <color theme="0" tint="-0.499984740745262"/>
      <name val="Calibri"/>
      <family val="2"/>
      <scheme val="minor"/>
    </font>
    <font>
      <sz val="9"/>
      <color theme="0" tint="-0.499984740745262"/>
      <name val="Calibri"/>
      <family val="2"/>
      <scheme val="minor"/>
    </font>
  </fonts>
  <fills count="17">
    <fill>
      <patternFill patternType="none"/>
    </fill>
    <fill>
      <patternFill patternType="gray125"/>
    </fill>
    <fill>
      <patternFill patternType="solid">
        <fgColor rgb="FF66254A"/>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theme="4" tint="0.79998168889431442"/>
        <bgColor indexed="65"/>
      </patternFill>
    </fill>
    <fill>
      <patternFill patternType="solid">
        <fgColor theme="0"/>
        <bgColor indexed="64"/>
      </patternFill>
    </fill>
    <fill>
      <patternFill patternType="solid">
        <fgColor theme="0" tint="-4.9989318521683403E-2"/>
        <bgColor indexed="64"/>
      </patternFill>
    </fill>
    <fill>
      <patternFill patternType="solid">
        <fgColor rgb="FFD4EFFC"/>
        <bgColor indexed="64"/>
      </patternFill>
    </fill>
    <fill>
      <patternFill patternType="solid">
        <fgColor rgb="FFC1D82F"/>
        <bgColor indexed="64"/>
      </patternFill>
    </fill>
    <fill>
      <patternFill patternType="solid">
        <fgColor rgb="FF0078AE"/>
        <bgColor indexed="64"/>
      </patternFill>
    </fill>
    <fill>
      <patternFill patternType="solid">
        <fgColor rgb="FFFFE850"/>
        <bgColor indexed="64"/>
      </patternFill>
    </fill>
    <fill>
      <patternFill patternType="solid">
        <fgColor theme="0" tint="-0.14999847407452621"/>
        <bgColor indexed="64"/>
      </patternFill>
    </fill>
  </fills>
  <borders count="44">
    <border>
      <left/>
      <right/>
      <top/>
      <bottom/>
      <diagonal/>
    </border>
    <border>
      <left style="medium">
        <color theme="5"/>
      </left>
      <right/>
      <top style="medium">
        <color theme="5"/>
      </top>
      <bottom style="medium">
        <color theme="5"/>
      </bottom>
      <diagonal/>
    </border>
    <border>
      <left/>
      <right/>
      <top style="medium">
        <color theme="5"/>
      </top>
      <bottom style="medium">
        <color theme="5"/>
      </bottom>
      <diagonal/>
    </border>
    <border>
      <left style="medium">
        <color theme="5"/>
      </left>
      <right/>
      <top/>
      <bottom/>
      <diagonal/>
    </border>
    <border>
      <left/>
      <right style="medium">
        <color theme="5"/>
      </right>
      <top style="medium">
        <color theme="5"/>
      </top>
      <bottom style="medium">
        <color theme="5"/>
      </bottom>
      <diagonal/>
    </border>
    <border>
      <left/>
      <right/>
      <top/>
      <bottom style="medium">
        <color theme="5"/>
      </bottom>
      <diagonal/>
    </border>
    <border>
      <left style="medium">
        <color theme="4"/>
      </left>
      <right/>
      <top style="medium">
        <color theme="4"/>
      </top>
      <bottom/>
      <diagonal/>
    </border>
    <border>
      <left style="thin">
        <color theme="4"/>
      </left>
      <right style="thin">
        <color theme="4"/>
      </right>
      <top style="thin">
        <color theme="4"/>
      </top>
      <bottom style="thin">
        <color theme="4"/>
      </bottom>
      <diagonal/>
    </border>
    <border>
      <left/>
      <right style="medium">
        <color theme="4"/>
      </right>
      <top style="medium">
        <color theme="4"/>
      </top>
      <bottom style="thin">
        <color theme="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66254A"/>
      </left>
      <right style="thin">
        <color rgb="FF66254A"/>
      </right>
      <top style="thin">
        <color rgb="FF66254A"/>
      </top>
      <bottom style="thin">
        <color rgb="FF66254A"/>
      </bottom>
      <diagonal/>
    </border>
    <border>
      <left style="medium">
        <color theme="5"/>
      </left>
      <right/>
      <top style="medium">
        <color theme="5"/>
      </top>
      <bottom/>
      <diagonal/>
    </border>
    <border>
      <left/>
      <right/>
      <top style="medium">
        <color theme="5"/>
      </top>
      <bottom/>
      <diagonal/>
    </border>
    <border>
      <left/>
      <right style="medium">
        <color theme="5"/>
      </right>
      <top style="medium">
        <color theme="5"/>
      </top>
      <bottom/>
      <diagonal/>
    </border>
    <border>
      <left/>
      <right/>
      <top style="medium">
        <color indexed="64"/>
      </top>
      <bottom style="medium">
        <color indexed="64"/>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style="medium">
        <color theme="1"/>
      </left>
      <right style="thin">
        <color theme="1"/>
      </right>
      <top style="medium">
        <color theme="1"/>
      </top>
      <bottom style="medium">
        <color theme="1"/>
      </bottom>
      <diagonal/>
    </border>
    <border>
      <left style="thin">
        <color theme="1"/>
      </left>
      <right style="medium">
        <color theme="1"/>
      </right>
      <top style="medium">
        <color theme="1"/>
      </top>
      <bottom style="medium">
        <color theme="1"/>
      </bottom>
      <diagonal/>
    </border>
    <border>
      <left style="thin">
        <color theme="1"/>
      </left>
      <right style="thin">
        <color theme="1"/>
      </right>
      <top style="thin">
        <color theme="1"/>
      </top>
      <bottom/>
      <diagonal/>
    </border>
    <border>
      <left/>
      <right style="thin">
        <color indexed="64"/>
      </right>
      <top/>
      <bottom/>
      <diagonal/>
    </border>
    <border>
      <left style="medium">
        <color theme="1"/>
      </left>
      <right/>
      <top style="medium">
        <color theme="1"/>
      </top>
      <bottom style="medium">
        <color theme="1"/>
      </bottom>
      <diagonal/>
    </border>
    <border>
      <left/>
      <right/>
      <top style="medium">
        <color theme="1"/>
      </top>
      <bottom style="medium">
        <color theme="1"/>
      </bottom>
      <diagonal/>
    </border>
    <border>
      <left style="medium">
        <color indexed="64"/>
      </left>
      <right style="medium">
        <color indexed="64"/>
      </right>
      <top style="medium">
        <color indexed="64"/>
      </top>
      <bottom style="medium">
        <color indexed="64"/>
      </bottom>
      <diagonal/>
    </border>
    <border>
      <left style="thin">
        <color theme="4"/>
      </left>
      <right style="thin">
        <color theme="4"/>
      </right>
      <top/>
      <bottom style="thin">
        <color theme="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style="medium">
        <color theme="1"/>
      </top>
      <bottom style="medium">
        <color theme="1"/>
      </bottom>
      <diagonal/>
    </border>
    <border>
      <left style="thin">
        <color theme="4"/>
      </left>
      <right style="medium">
        <color indexed="64"/>
      </right>
      <top/>
      <bottom/>
      <diagonal/>
    </border>
    <border>
      <left/>
      <right style="thin">
        <color indexed="64"/>
      </right>
      <top/>
      <bottom style="thin">
        <color theme="0" tint="-0.34998626667073579"/>
      </bottom>
      <diagonal/>
    </border>
    <border>
      <left style="thin">
        <color indexed="64"/>
      </left>
      <right/>
      <top/>
      <bottom style="thin">
        <color theme="0" tint="-0.34998626667073579"/>
      </bottom>
      <diagonal/>
    </border>
    <border>
      <left/>
      <right/>
      <top/>
      <bottom style="thin">
        <color theme="0" tint="-0.34998626667073579"/>
      </bottom>
      <diagonal/>
    </border>
    <border>
      <left/>
      <right/>
      <top style="thin">
        <color indexed="64"/>
      </top>
      <bottom/>
      <diagonal/>
    </border>
    <border>
      <left style="double">
        <color rgb="FFC1D82F"/>
      </left>
      <right style="double">
        <color rgb="FFC1D82F"/>
      </right>
      <top style="double">
        <color rgb="FFC1D82F"/>
      </top>
      <bottom style="double">
        <color rgb="FFC1D82F"/>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s>
  <cellStyleXfs count="3">
    <xf numFmtId="0" fontId="0" fillId="0" borderId="0"/>
    <xf numFmtId="9" fontId="4" fillId="0" borderId="0" applyFont="0" applyFill="0" applyBorder="0" applyAlignment="0" applyProtection="0"/>
    <xf numFmtId="0" fontId="4" fillId="9" borderId="0" applyNumberFormat="0" applyBorder="0" applyAlignment="0" applyProtection="0"/>
  </cellStyleXfs>
  <cellXfs count="185">
    <xf numFmtId="0" fontId="0" fillId="0" borderId="0" xfId="0"/>
    <xf numFmtId="0" fontId="0" fillId="0" borderId="3" xfId="0" applyBorder="1"/>
    <xf numFmtId="0" fontId="0" fillId="0" borderId="0" xfId="0" applyAlignment="1">
      <alignment wrapText="1"/>
    </xf>
    <xf numFmtId="49" fontId="0" fillId="0" borderId="0" xfId="0" applyNumberFormat="1"/>
    <xf numFmtId="0" fontId="2" fillId="3" borderId="6" xfId="0" applyFont="1" applyFill="1" applyBorder="1" applyAlignment="1">
      <alignment horizontal="center" vertical="center"/>
    </xf>
    <xf numFmtId="0" fontId="0" fillId="0" borderId="7" xfId="0" applyBorder="1" applyAlignment="1">
      <alignment horizontal="center" vertical="center"/>
    </xf>
    <xf numFmtId="0" fontId="0" fillId="0" borderId="5" xfId="0" applyBorder="1"/>
    <xf numFmtId="0" fontId="2" fillId="3" borderId="8" xfId="0" applyFont="1" applyFill="1" applyBorder="1" applyAlignment="1">
      <alignment horizontal="center" vertical="center" wrapText="1"/>
    </xf>
    <xf numFmtId="10" fontId="0" fillId="4" borderId="7" xfId="0" applyNumberFormat="1" applyFill="1" applyBorder="1" applyAlignment="1">
      <alignment horizontal="center" vertical="center"/>
    </xf>
    <xf numFmtId="0" fontId="2" fillId="3" borderId="9" xfId="0" applyFont="1" applyFill="1" applyBorder="1" applyAlignment="1">
      <alignment horizontal="center" vertical="center"/>
    </xf>
    <xf numFmtId="0" fontId="0" fillId="0" borderId="9" xfId="0" applyBorder="1" applyAlignment="1">
      <alignment horizontal="center" vertical="center"/>
    </xf>
    <xf numFmtId="0" fontId="0" fillId="8" borderId="10" xfId="0" applyFill="1" applyBorder="1"/>
    <xf numFmtId="0" fontId="0" fillId="8" borderId="16" xfId="0" applyFill="1" applyBorder="1"/>
    <xf numFmtId="0" fontId="0" fillId="8" borderId="11" xfId="0" applyFill="1" applyBorder="1"/>
    <xf numFmtId="9" fontId="0" fillId="0" borderId="17" xfId="1" applyFont="1" applyBorder="1" applyAlignment="1">
      <alignment horizontal="center" vertical="center"/>
    </xf>
    <xf numFmtId="9" fontId="0" fillId="0" borderId="18" xfId="1" applyFont="1" applyBorder="1" applyAlignment="1">
      <alignment horizontal="center" vertical="center"/>
    </xf>
    <xf numFmtId="0" fontId="2" fillId="3" borderId="19" xfId="0" applyFont="1" applyFill="1" applyBorder="1" applyAlignment="1">
      <alignment horizontal="center" vertical="center"/>
    </xf>
    <xf numFmtId="0" fontId="2" fillId="3" borderId="20" xfId="0" applyFont="1" applyFill="1" applyBorder="1" applyAlignment="1">
      <alignment horizontal="center" vertical="center" wrapText="1"/>
    </xf>
    <xf numFmtId="9" fontId="0" fillId="0" borderId="21" xfId="1" applyFont="1" applyBorder="1" applyAlignment="1">
      <alignment horizontal="center" vertical="center"/>
    </xf>
    <xf numFmtId="9" fontId="0" fillId="0" borderId="12" xfId="1" applyFont="1" applyBorder="1" applyAlignment="1">
      <alignment horizontal="center" vertical="center"/>
    </xf>
    <xf numFmtId="49" fontId="7" fillId="0" borderId="0" xfId="0" applyNumberFormat="1" applyFont="1"/>
    <xf numFmtId="0" fontId="0" fillId="0" borderId="0" xfId="0" applyAlignment="1">
      <alignment horizontal="left" vertical="center" wrapText="1"/>
    </xf>
    <xf numFmtId="0" fontId="0" fillId="0" borderId="12" xfId="0" applyBorder="1" applyAlignment="1">
      <alignment horizontal="left" vertical="top" wrapText="1"/>
    </xf>
    <xf numFmtId="0" fontId="7" fillId="7" borderId="12" xfId="0" applyFont="1" applyFill="1" applyBorder="1" applyAlignment="1">
      <alignment horizontal="center"/>
    </xf>
    <xf numFmtId="49" fontId="4" fillId="9" borderId="7" xfId="2" applyNumberFormat="1" applyBorder="1"/>
    <xf numFmtId="49" fontId="4" fillId="9" borderId="9" xfId="2" applyNumberFormat="1" applyBorder="1" applyAlignment="1">
      <alignment vertical="center" wrapText="1"/>
    </xf>
    <xf numFmtId="0" fontId="0" fillId="0" borderId="0" xfId="0" applyAlignment="1">
      <alignment vertical="center"/>
    </xf>
    <xf numFmtId="49" fontId="4" fillId="9" borderId="18" xfId="2" applyNumberFormat="1" applyBorder="1" applyAlignment="1">
      <alignment horizontal="center"/>
    </xf>
    <xf numFmtId="49" fontId="4" fillId="9" borderId="17" xfId="2" applyNumberFormat="1" applyBorder="1" applyAlignment="1">
      <alignment horizontal="center"/>
    </xf>
    <xf numFmtId="49" fontId="0" fillId="8" borderId="17" xfId="0" applyNumberFormat="1" applyFill="1" applyBorder="1" applyAlignment="1">
      <alignment horizontal="center"/>
    </xf>
    <xf numFmtId="49" fontId="4" fillId="9" borderId="21" xfId="2" applyNumberFormat="1" applyBorder="1" applyAlignment="1">
      <alignment horizontal="center"/>
    </xf>
    <xf numFmtId="49" fontId="4" fillId="9" borderId="12" xfId="2" applyNumberFormat="1" applyBorder="1" applyAlignment="1">
      <alignment horizontal="center"/>
    </xf>
    <xf numFmtId="164" fontId="2" fillId="3" borderId="9" xfId="0" applyNumberFormat="1" applyFont="1" applyFill="1" applyBorder="1" applyAlignment="1">
      <alignment horizontal="center" vertical="center" wrapText="1"/>
    </xf>
    <xf numFmtId="0" fontId="0" fillId="10" borderId="7" xfId="0" applyFill="1" applyBorder="1" applyAlignment="1">
      <alignment horizontal="center" vertical="center"/>
    </xf>
    <xf numFmtId="0" fontId="0" fillId="0" borderId="22" xfId="0" applyBorder="1"/>
    <xf numFmtId="0" fontId="0" fillId="0" borderId="12" xfId="0" applyBorder="1" applyAlignment="1">
      <alignment horizontal="left" vertical="center"/>
    </xf>
    <xf numFmtId="0" fontId="11" fillId="0" borderId="12" xfId="0" applyFont="1" applyBorder="1" applyAlignment="1">
      <alignment horizontal="left" vertical="top" wrapText="1" readingOrder="1"/>
    </xf>
    <xf numFmtId="0" fontId="14" fillId="0" borderId="0" xfId="0" applyFont="1"/>
    <xf numFmtId="0" fontId="5" fillId="0" borderId="12" xfId="0" applyFont="1" applyBorder="1" applyAlignment="1">
      <alignment horizontal="left" vertical="top" wrapText="1"/>
    </xf>
    <xf numFmtId="0" fontId="0" fillId="0" borderId="0" xfId="0" applyAlignment="1">
      <alignment horizontal="left" vertical="center"/>
    </xf>
    <xf numFmtId="0" fontId="15" fillId="0" borderId="0" xfId="0" applyFont="1" applyAlignment="1">
      <alignment vertical="center"/>
    </xf>
    <xf numFmtId="0" fontId="0" fillId="0" borderId="25" xfId="0" applyBorder="1" applyAlignment="1">
      <alignment horizontal="left" vertical="top" wrapText="1"/>
    </xf>
    <xf numFmtId="0" fontId="0" fillId="0" borderId="25" xfId="0" applyBorder="1" applyAlignment="1">
      <alignment vertical="top" wrapText="1"/>
    </xf>
    <xf numFmtId="0" fontId="6" fillId="8" borderId="0" xfId="0" applyFont="1" applyFill="1"/>
    <xf numFmtId="0" fontId="3" fillId="5" borderId="0" xfId="0" applyFont="1" applyFill="1" applyAlignment="1">
      <alignment vertical="top"/>
    </xf>
    <xf numFmtId="49" fontId="4" fillId="9" borderId="26" xfId="2" applyNumberFormat="1" applyBorder="1"/>
    <xf numFmtId="0" fontId="0" fillId="0" borderId="26" xfId="0" applyBorder="1" applyAlignment="1">
      <alignment horizontal="center" vertical="center"/>
    </xf>
    <xf numFmtId="10" fontId="0" fillId="4" borderId="26" xfId="0" applyNumberFormat="1" applyFill="1" applyBorder="1" applyAlignment="1">
      <alignment horizontal="center" vertical="center"/>
    </xf>
    <xf numFmtId="0" fontId="2" fillId="3" borderId="27" xfId="0" applyFont="1" applyFill="1" applyBorder="1" applyAlignment="1">
      <alignment horizontal="center" vertical="center"/>
    </xf>
    <xf numFmtId="0" fontId="2" fillId="3" borderId="28" xfId="0" applyFont="1" applyFill="1" applyBorder="1" applyAlignment="1">
      <alignment horizontal="center" vertical="center" wrapText="1"/>
    </xf>
    <xf numFmtId="0" fontId="2" fillId="3" borderId="29" xfId="0" applyFont="1" applyFill="1" applyBorder="1" applyAlignment="1">
      <alignment horizontal="center" vertical="center" wrapText="1"/>
    </xf>
    <xf numFmtId="0" fontId="0" fillId="10" borderId="26" xfId="0" applyFill="1" applyBorder="1" applyAlignment="1">
      <alignment horizontal="center" vertical="center"/>
    </xf>
    <xf numFmtId="0" fontId="0" fillId="0" borderId="30" xfId="0" applyBorder="1"/>
    <xf numFmtId="0" fontId="0" fillId="0" borderId="32" xfId="0" applyBorder="1"/>
    <xf numFmtId="0" fontId="0" fillId="8" borderId="0" xfId="0" applyFill="1"/>
    <xf numFmtId="9" fontId="0" fillId="8" borderId="17" xfId="1" applyFont="1" applyFill="1" applyBorder="1" applyAlignment="1">
      <alignment horizontal="center" vertical="center"/>
    </xf>
    <xf numFmtId="0" fontId="0" fillId="10" borderId="0" xfId="0" applyFill="1"/>
    <xf numFmtId="0" fontId="19" fillId="10" borderId="0" xfId="0" applyFont="1" applyFill="1" applyAlignment="1">
      <alignment horizontal="left" vertical="center" wrapText="1"/>
    </xf>
    <xf numFmtId="0" fontId="19" fillId="10" borderId="0" xfId="0" applyFont="1" applyFill="1" applyAlignment="1">
      <alignment horizontal="left" vertical="center"/>
    </xf>
    <xf numFmtId="0" fontId="0" fillId="10" borderId="0" xfId="0" applyFill="1" applyAlignment="1">
      <alignment horizontal="left" vertical="center"/>
    </xf>
    <xf numFmtId="0" fontId="0" fillId="10" borderId="0" xfId="0" applyFill="1" applyAlignment="1">
      <alignment horizontal="left" vertical="center" wrapText="1"/>
    </xf>
    <xf numFmtId="0" fontId="0" fillId="10" borderId="0" xfId="0" applyFill="1" applyProtection="1">
      <protection locked="0"/>
    </xf>
    <xf numFmtId="0" fontId="0" fillId="10" borderId="0" xfId="0" applyFill="1" applyAlignment="1" applyProtection="1">
      <alignment wrapText="1"/>
      <protection locked="0"/>
    </xf>
    <xf numFmtId="0" fontId="20" fillId="10" borderId="0" xfId="0" applyFont="1" applyFill="1" applyAlignment="1" applyProtection="1">
      <alignment horizontal="center" vertical="center" wrapText="1"/>
      <protection locked="0"/>
    </xf>
    <xf numFmtId="0" fontId="20" fillId="10" borderId="0" xfId="0" applyFont="1" applyFill="1" applyAlignment="1" applyProtection="1">
      <alignment horizontal="center" vertical="center"/>
      <protection locked="0"/>
    </xf>
    <xf numFmtId="0" fontId="21" fillId="10" borderId="0" xfId="0" applyFont="1" applyFill="1" applyAlignment="1" applyProtection="1">
      <alignment horizontal="center" vertical="center"/>
      <protection locked="0"/>
    </xf>
    <xf numFmtId="165" fontId="20" fillId="10" borderId="0" xfId="0" applyNumberFormat="1" applyFont="1" applyFill="1" applyAlignment="1" applyProtection="1">
      <alignment horizontal="center" vertical="center"/>
      <protection locked="0"/>
    </xf>
    <xf numFmtId="165" fontId="21" fillId="10" borderId="0" xfId="0" applyNumberFormat="1" applyFont="1" applyFill="1" applyAlignment="1" applyProtection="1">
      <alignment horizontal="center" vertical="center"/>
      <protection locked="0"/>
    </xf>
    <xf numFmtId="0" fontId="22" fillId="10" borderId="0" xfId="0" applyFont="1" applyFill="1"/>
    <xf numFmtId="0" fontId="24" fillId="10" borderId="34" xfId="0" applyFont="1" applyFill="1" applyBorder="1" applyAlignment="1" applyProtection="1">
      <alignment vertical="center"/>
      <protection locked="0"/>
    </xf>
    <xf numFmtId="0" fontId="24" fillId="10" borderId="35" xfId="0" applyFont="1" applyFill="1" applyBorder="1" applyAlignment="1" applyProtection="1">
      <alignment vertical="center" wrapText="1"/>
      <protection locked="0"/>
    </xf>
    <xf numFmtId="0" fontId="24" fillId="10" borderId="35" xfId="0" applyFont="1" applyFill="1" applyBorder="1" applyAlignment="1" applyProtection="1">
      <alignment horizontal="left" vertical="center" wrapText="1"/>
      <protection locked="0"/>
    </xf>
    <xf numFmtId="0" fontId="24" fillId="10" borderId="35" xfId="0" applyFont="1" applyFill="1" applyBorder="1" applyAlignment="1" applyProtection="1">
      <alignment horizontal="left" vertical="center"/>
      <protection locked="0"/>
    </xf>
    <xf numFmtId="165" fontId="24" fillId="10" borderId="35" xfId="0" applyNumberFormat="1" applyFont="1" applyFill="1" applyBorder="1" applyAlignment="1" applyProtection="1">
      <alignment horizontal="left" vertical="center"/>
      <protection locked="0"/>
    </xf>
    <xf numFmtId="0" fontId="0" fillId="10" borderId="35" xfId="0" applyFill="1" applyBorder="1" applyAlignment="1" applyProtection="1">
      <alignment vertical="center" wrapText="1"/>
      <protection hidden="1"/>
    </xf>
    <xf numFmtId="165" fontId="0" fillId="10" borderId="35" xfId="0" applyNumberFormat="1" applyFill="1" applyBorder="1" applyAlignment="1" applyProtection="1">
      <alignment vertical="center"/>
      <protection locked="0"/>
    </xf>
    <xf numFmtId="0" fontId="0" fillId="10" borderId="35" xfId="0" applyFill="1" applyBorder="1" applyAlignment="1" applyProtection="1">
      <alignment vertical="center" wrapText="1"/>
      <protection locked="0"/>
    </xf>
    <xf numFmtId="165" fontId="24" fillId="10" borderId="35" xfId="0" applyNumberFormat="1" applyFont="1" applyFill="1" applyBorder="1" applyAlignment="1" applyProtection="1">
      <alignment vertical="center"/>
      <protection hidden="1"/>
    </xf>
    <xf numFmtId="0" fontId="0" fillId="10" borderId="35" xfId="0" applyFill="1" applyBorder="1" applyAlignment="1" applyProtection="1">
      <alignment vertical="center" wrapText="1"/>
      <protection locked="0" hidden="1"/>
    </xf>
    <xf numFmtId="0" fontId="0" fillId="10" borderId="0" xfId="0" applyFill="1" applyAlignment="1">
      <alignment vertical="center"/>
    </xf>
    <xf numFmtId="0" fontId="24" fillId="10" borderId="35" xfId="0" applyFont="1" applyFill="1" applyBorder="1" applyAlignment="1" applyProtection="1">
      <alignment vertical="center"/>
      <protection locked="0"/>
    </xf>
    <xf numFmtId="0" fontId="0" fillId="10" borderId="0" xfId="0" applyFill="1" applyProtection="1">
      <protection hidden="1"/>
    </xf>
    <xf numFmtId="165" fontId="0" fillId="10" borderId="0" xfId="0" applyNumberFormat="1" applyFill="1" applyProtection="1">
      <protection locked="0"/>
    </xf>
    <xf numFmtId="165" fontId="0" fillId="10" borderId="0" xfId="0" applyNumberFormat="1" applyFill="1" applyProtection="1">
      <protection hidden="1"/>
    </xf>
    <xf numFmtId="0" fontId="5" fillId="16" borderId="0" xfId="0" applyFont="1" applyFill="1" applyAlignment="1">
      <alignment horizontal="left" vertical="center" wrapText="1"/>
    </xf>
    <xf numFmtId="0" fontId="5" fillId="16" borderId="0" xfId="0" applyFont="1" applyFill="1" applyAlignment="1">
      <alignment horizontal="left" vertical="center"/>
    </xf>
    <xf numFmtId="0" fontId="25" fillId="10" borderId="0" xfId="0" applyFont="1" applyFill="1"/>
    <xf numFmtId="0" fontId="5" fillId="10" borderId="0" xfId="0" applyFont="1" applyFill="1"/>
    <xf numFmtId="0" fontId="26" fillId="10" borderId="36" xfId="0" applyFont="1" applyFill="1" applyBorder="1"/>
    <xf numFmtId="0" fontId="26" fillId="10" borderId="0" xfId="0" applyFont="1" applyFill="1"/>
    <xf numFmtId="0" fontId="23" fillId="10" borderId="33" xfId="0" applyFont="1" applyFill="1" applyBorder="1" applyAlignment="1" applyProtection="1">
      <alignment horizontal="left" vertical="center"/>
      <protection locked="0"/>
    </xf>
    <xf numFmtId="0" fontId="5" fillId="10" borderId="0" xfId="0" applyFont="1" applyFill="1" applyAlignment="1" applyProtection="1">
      <alignment horizontal="left" vertical="center"/>
      <protection hidden="1"/>
    </xf>
    <xf numFmtId="0" fontId="0" fillId="10" borderId="0" xfId="0" applyFill="1" applyAlignment="1" applyProtection="1">
      <alignment wrapText="1"/>
      <protection hidden="1"/>
    </xf>
    <xf numFmtId="0" fontId="19" fillId="10" borderId="0" xfId="0" applyFont="1" applyFill="1" applyAlignment="1" applyProtection="1">
      <alignment horizontal="left" vertical="center" wrapText="1"/>
      <protection hidden="1"/>
    </xf>
    <xf numFmtId="0" fontId="19" fillId="10" borderId="0" xfId="0" applyFont="1" applyFill="1" applyAlignment="1" applyProtection="1">
      <alignment horizontal="left" vertical="center"/>
      <protection hidden="1"/>
    </xf>
    <xf numFmtId="0" fontId="0" fillId="10" borderId="0" xfId="0" applyFill="1" applyAlignment="1" applyProtection="1">
      <alignment horizontal="left" vertical="center"/>
      <protection hidden="1"/>
    </xf>
    <xf numFmtId="0" fontId="0" fillId="10" borderId="0" xfId="0" applyFill="1" applyAlignment="1" applyProtection="1">
      <alignment horizontal="left" vertical="center" wrapText="1"/>
      <protection hidden="1"/>
    </xf>
    <xf numFmtId="0" fontId="28" fillId="12" borderId="0" xfId="0" applyFont="1" applyFill="1" applyAlignment="1">
      <alignment horizontal="center" vertical="center"/>
    </xf>
    <xf numFmtId="0" fontId="29" fillId="12" borderId="0" xfId="0" applyFont="1" applyFill="1" applyAlignment="1" applyProtection="1">
      <alignment horizontal="center" vertical="center" wrapText="1"/>
      <protection hidden="1"/>
    </xf>
    <xf numFmtId="0" fontId="29" fillId="13" borderId="0" xfId="0" applyFont="1" applyFill="1" applyAlignment="1" applyProtection="1">
      <alignment horizontal="center" vertical="center"/>
      <protection locked="0"/>
    </xf>
    <xf numFmtId="0" fontId="29" fillId="12" borderId="0" xfId="0" applyFont="1" applyFill="1" applyAlignment="1" applyProtection="1">
      <alignment horizontal="center" vertical="center" wrapText="1"/>
      <protection locked="0"/>
    </xf>
    <xf numFmtId="0" fontId="29" fillId="13" borderId="0" xfId="0" applyFont="1" applyFill="1" applyAlignment="1" applyProtection="1">
      <alignment horizontal="center" vertical="center" wrapText="1"/>
      <protection hidden="1"/>
    </xf>
    <xf numFmtId="0" fontId="30" fillId="14" borderId="0" xfId="0" applyFont="1" applyFill="1" applyAlignment="1" applyProtection="1">
      <alignment horizontal="center" vertical="center" wrapText="1"/>
      <protection hidden="1"/>
    </xf>
    <xf numFmtId="165" fontId="29" fillId="13" borderId="0" xfId="0" applyNumberFormat="1" applyFont="1" applyFill="1" applyAlignment="1" applyProtection="1">
      <alignment horizontal="center" vertical="center" wrapText="1"/>
      <protection hidden="1"/>
    </xf>
    <xf numFmtId="165" fontId="30" fillId="14" borderId="0" xfId="0" applyNumberFormat="1" applyFont="1" applyFill="1" applyAlignment="1" applyProtection="1">
      <alignment horizontal="center" vertical="center" wrapText="1"/>
      <protection hidden="1"/>
    </xf>
    <xf numFmtId="0" fontId="30" fillId="14" borderId="0" xfId="0" applyFont="1" applyFill="1" applyAlignment="1" applyProtection="1">
      <alignment horizontal="center" vertical="center" wrapText="1"/>
      <protection locked="0" hidden="1"/>
    </xf>
    <xf numFmtId="0" fontId="29" fillId="15" borderId="0" xfId="0" applyFont="1" applyFill="1" applyAlignment="1" applyProtection="1">
      <alignment horizontal="center" vertical="center" wrapText="1"/>
      <protection locked="0" hidden="1"/>
    </xf>
    <xf numFmtId="0" fontId="19" fillId="10" borderId="0" xfId="0" applyFont="1" applyFill="1"/>
    <xf numFmtId="0" fontId="31" fillId="10" borderId="0" xfId="0" applyFont="1" applyFill="1" applyAlignment="1" applyProtection="1">
      <alignment vertical="top"/>
      <protection locked="0"/>
    </xf>
    <xf numFmtId="0" fontId="8" fillId="10" borderId="0" xfId="0" applyFont="1" applyFill="1" applyAlignment="1" applyProtection="1">
      <alignment horizontal="center" vertical="center" wrapText="1"/>
      <protection hidden="1"/>
    </xf>
    <xf numFmtId="0" fontId="32" fillId="10" borderId="37" xfId="0" applyFont="1" applyFill="1" applyBorder="1" applyAlignment="1" applyProtection="1">
      <alignment horizontal="center" vertical="center"/>
      <protection hidden="1"/>
    </xf>
    <xf numFmtId="0" fontId="8" fillId="10" borderId="0" xfId="0" applyFont="1" applyFill="1" applyProtection="1">
      <protection locked="0"/>
    </xf>
    <xf numFmtId="165" fontId="32" fillId="10" borderId="38" xfId="0" applyNumberFormat="1" applyFont="1" applyFill="1" applyBorder="1" applyAlignment="1" applyProtection="1">
      <alignment horizontal="center" vertical="center"/>
      <protection hidden="1"/>
    </xf>
    <xf numFmtId="0" fontId="33" fillId="10" borderId="0" xfId="0" applyFont="1" applyFill="1" applyAlignment="1" applyProtection="1">
      <alignment horizontal="center" vertical="center"/>
      <protection locked="0"/>
    </xf>
    <xf numFmtId="0" fontId="8" fillId="10" borderId="0" xfId="0" applyFont="1" applyFill="1" applyAlignment="1" applyProtection="1">
      <alignment horizontal="center" vertical="center"/>
      <protection hidden="1"/>
    </xf>
    <xf numFmtId="165" fontId="32" fillId="10" borderId="37" xfId="0" applyNumberFormat="1" applyFont="1" applyFill="1" applyBorder="1" applyAlignment="1" applyProtection="1">
      <alignment horizontal="center" vertical="center"/>
      <protection hidden="1"/>
    </xf>
    <xf numFmtId="0" fontId="8" fillId="10" borderId="0" xfId="0" applyFont="1" applyFill="1"/>
    <xf numFmtId="165" fontId="32" fillId="10" borderId="39" xfId="0" applyNumberFormat="1" applyFont="1" applyFill="1" applyBorder="1" applyAlignment="1" applyProtection="1">
      <alignment horizontal="center" vertical="center"/>
      <protection hidden="1"/>
    </xf>
    <xf numFmtId="0" fontId="34" fillId="10" borderId="0" xfId="0" applyFont="1" applyFill="1" applyAlignment="1" applyProtection="1">
      <alignment horizontal="center" vertical="center"/>
      <protection locked="0"/>
    </xf>
    <xf numFmtId="165" fontId="32" fillId="10" borderId="37" xfId="0" applyNumberFormat="1" applyFont="1" applyFill="1" applyBorder="1" applyAlignment="1" applyProtection="1">
      <alignment horizontal="center" vertical="center"/>
      <protection locked="0"/>
    </xf>
    <xf numFmtId="0" fontId="0" fillId="10" borderId="9" xfId="0" applyFill="1" applyBorder="1" applyAlignment="1" applyProtection="1">
      <alignment horizontal="center" vertical="center"/>
      <protection hidden="1"/>
    </xf>
    <xf numFmtId="9" fontId="22" fillId="10" borderId="9" xfId="1" applyFont="1" applyFill="1" applyBorder="1" applyAlignment="1" applyProtection="1">
      <alignment horizontal="center" vertical="center"/>
    </xf>
    <xf numFmtId="0" fontId="35" fillId="15" borderId="9" xfId="0" applyFont="1" applyFill="1" applyBorder="1" applyAlignment="1" applyProtection="1">
      <alignment horizontal="center" vertical="center" wrapText="1"/>
      <protection locked="0"/>
    </xf>
    <xf numFmtId="0" fontId="0" fillId="10" borderId="9" xfId="0" applyFill="1" applyBorder="1" applyAlignment="1" applyProtection="1">
      <alignment horizontal="center"/>
      <protection hidden="1"/>
    </xf>
    <xf numFmtId="0" fontId="34" fillId="10" borderId="0" xfId="0" applyFont="1" applyFill="1" applyAlignment="1" applyProtection="1">
      <alignment horizontal="center" vertical="center"/>
      <protection hidden="1"/>
    </xf>
    <xf numFmtId="0" fontId="8" fillId="10" borderId="0" xfId="0" applyFont="1" applyFill="1" applyAlignment="1" applyProtection="1">
      <alignment horizontal="left"/>
      <protection locked="0"/>
    </xf>
    <xf numFmtId="0" fontId="0" fillId="10" borderId="0" xfId="0" applyFill="1" applyAlignment="1" applyProtection="1">
      <alignment horizontal="center" vertical="center"/>
      <protection locked="0"/>
    </xf>
    <xf numFmtId="0" fontId="32" fillId="10" borderId="0" xfId="0" applyFont="1" applyFill="1" applyProtection="1">
      <protection locked="0"/>
    </xf>
    <xf numFmtId="0" fontId="32" fillId="10" borderId="0" xfId="0" applyFont="1" applyFill="1" applyProtection="1">
      <protection hidden="1"/>
    </xf>
    <xf numFmtId="0" fontId="6" fillId="10" borderId="43" xfId="0" applyFont="1" applyFill="1" applyBorder="1" applyAlignment="1" applyProtection="1">
      <alignment vertical="center" wrapText="1"/>
      <protection locked="0"/>
    </xf>
    <xf numFmtId="0" fontId="6" fillId="10" borderId="43" xfId="0" applyFont="1" applyFill="1" applyBorder="1" applyAlignment="1" applyProtection="1">
      <alignment horizontal="center" vertical="center" wrapText="1"/>
      <protection locked="0"/>
    </xf>
    <xf numFmtId="0" fontId="21" fillId="10" borderId="0" xfId="0" applyFont="1" applyFill="1" applyAlignment="1" applyProtection="1">
      <alignment horizontal="center" vertical="center" wrapText="1"/>
      <protection locked="0"/>
    </xf>
    <xf numFmtId="0" fontId="36" fillId="10" borderId="0" xfId="0" applyFont="1" applyFill="1" applyProtection="1">
      <protection hidden="1"/>
    </xf>
    <xf numFmtId="0" fontId="22" fillId="10" borderId="0" xfId="0" applyFont="1" applyFill="1" applyProtection="1">
      <protection locked="0"/>
    </xf>
    <xf numFmtId="0" fontId="37" fillId="10" borderId="0" xfId="0" applyFont="1" applyFill="1" applyProtection="1">
      <protection hidden="1"/>
    </xf>
    <xf numFmtId="0" fontId="38" fillId="10" borderId="0" xfId="0" applyFont="1" applyFill="1" applyProtection="1">
      <protection hidden="1"/>
    </xf>
    <xf numFmtId="0" fontId="6" fillId="11" borderId="0" xfId="0" applyFont="1" applyFill="1" applyAlignment="1">
      <alignment horizontal="left" vertical="top" wrapText="1"/>
    </xf>
    <xf numFmtId="0" fontId="16" fillId="11" borderId="0" xfId="0" applyFont="1" applyFill="1" applyAlignment="1">
      <alignment horizontal="left" vertical="top" wrapText="1"/>
    </xf>
    <xf numFmtId="0" fontId="17" fillId="2" borderId="0" xfId="0" applyFont="1" applyFill="1" applyAlignment="1">
      <alignment horizontal="center" vertical="center" wrapText="1"/>
    </xf>
    <xf numFmtId="0" fontId="17" fillId="2" borderId="0" xfId="0" applyFont="1" applyFill="1" applyAlignment="1">
      <alignment horizontal="center" vertical="center"/>
    </xf>
    <xf numFmtId="0" fontId="0" fillId="0" borderId="10" xfId="0" applyBorder="1" applyAlignment="1">
      <alignment horizontal="left" vertical="top" wrapText="1"/>
    </xf>
    <xf numFmtId="0" fontId="0" fillId="0" borderId="11" xfId="0" applyBorder="1" applyAlignment="1">
      <alignment horizontal="left" vertical="top" wrapText="1"/>
    </xf>
    <xf numFmtId="0" fontId="1" fillId="2" borderId="0" xfId="0" applyFont="1" applyFill="1" applyAlignment="1">
      <alignment horizontal="center" vertical="center"/>
    </xf>
    <xf numFmtId="0" fontId="0" fillId="6" borderId="13" xfId="0" applyFill="1" applyBorder="1" applyAlignment="1">
      <alignment horizontal="left" vertical="center" wrapText="1"/>
    </xf>
    <xf numFmtId="0" fontId="0" fillId="6" borderId="14" xfId="0" applyFill="1" applyBorder="1" applyAlignment="1">
      <alignment horizontal="left" vertical="center" wrapText="1"/>
    </xf>
    <xf numFmtId="0" fontId="0" fillId="6" borderId="15" xfId="0" applyFill="1" applyBorder="1" applyAlignment="1">
      <alignment horizontal="left" vertical="center" wrapText="1"/>
    </xf>
    <xf numFmtId="0" fontId="0" fillId="8" borderId="10" xfId="0" applyFill="1" applyBorder="1" applyAlignment="1">
      <alignment horizontal="left"/>
    </xf>
    <xf numFmtId="0" fontId="0" fillId="8" borderId="16" xfId="0" applyFill="1" applyBorder="1" applyAlignment="1">
      <alignment horizontal="left"/>
    </xf>
    <xf numFmtId="0" fontId="0" fillId="8" borderId="11" xfId="0" applyFill="1" applyBorder="1" applyAlignment="1">
      <alignment horizontal="left"/>
    </xf>
    <xf numFmtId="0" fontId="3" fillId="5" borderId="0" xfId="0" applyFont="1" applyFill="1" applyAlignment="1">
      <alignment horizontal="left" vertical="top"/>
    </xf>
    <xf numFmtId="0" fontId="3" fillId="5" borderId="0" xfId="0" applyFont="1" applyFill="1" applyAlignment="1">
      <alignment horizontal="center"/>
    </xf>
    <xf numFmtId="0" fontId="0" fillId="8" borderId="10" xfId="0" applyFill="1" applyBorder="1" applyAlignment="1">
      <alignment horizontal="left" vertical="top"/>
    </xf>
    <xf numFmtId="0" fontId="0" fillId="8" borderId="16" xfId="0" applyFill="1" applyBorder="1" applyAlignment="1">
      <alignment horizontal="left" vertical="top"/>
    </xf>
    <xf numFmtId="0" fontId="0" fillId="8" borderId="11" xfId="0" applyFill="1" applyBorder="1" applyAlignment="1">
      <alignment horizontal="left" vertical="top"/>
    </xf>
    <xf numFmtId="0" fontId="0" fillId="6" borderId="13" xfId="0" applyFill="1" applyBorder="1" applyAlignment="1">
      <alignment horizontal="left" vertical="top" wrapText="1"/>
    </xf>
    <xf numFmtId="0" fontId="0" fillId="6" borderId="14" xfId="0" applyFill="1" applyBorder="1" applyAlignment="1">
      <alignment horizontal="left" vertical="top" wrapText="1"/>
    </xf>
    <xf numFmtId="0" fontId="0" fillId="6" borderId="15" xfId="0" applyFill="1" applyBorder="1" applyAlignment="1">
      <alignment horizontal="left" vertical="top" wrapText="1"/>
    </xf>
    <xf numFmtId="0" fontId="3" fillId="5" borderId="0" xfId="0" applyFont="1" applyFill="1" applyAlignment="1">
      <alignment horizontal="left" vertical="center" wrapText="1"/>
    </xf>
    <xf numFmtId="0" fontId="0" fillId="6" borderId="1" xfId="0" applyFill="1" applyBorder="1" applyAlignment="1">
      <alignment horizontal="left" vertical="center" wrapText="1"/>
    </xf>
    <xf numFmtId="0" fontId="0" fillId="6" borderId="2" xfId="0" applyFill="1" applyBorder="1" applyAlignment="1">
      <alignment horizontal="left" vertical="center" wrapText="1"/>
    </xf>
    <xf numFmtId="0" fontId="0" fillId="6" borderId="4" xfId="0" applyFill="1" applyBorder="1" applyAlignment="1">
      <alignment horizontal="left" vertical="center" wrapText="1"/>
    </xf>
    <xf numFmtId="0" fontId="3" fillId="5" borderId="0" xfId="0" applyFont="1" applyFill="1" applyAlignment="1">
      <alignment horizontal="center" vertical="center" wrapText="1"/>
    </xf>
    <xf numFmtId="0" fontId="0" fillId="8" borderId="23" xfId="0" applyFill="1" applyBorder="1" applyAlignment="1">
      <alignment horizontal="left" vertical="top"/>
    </xf>
    <xf numFmtId="0" fontId="0" fillId="8" borderId="24" xfId="0" applyFill="1" applyBorder="1" applyAlignment="1">
      <alignment horizontal="left" vertical="top"/>
    </xf>
    <xf numFmtId="0" fontId="0" fillId="8" borderId="23" xfId="0" applyFill="1" applyBorder="1" applyAlignment="1">
      <alignment horizontal="left"/>
    </xf>
    <xf numFmtId="0" fontId="0" fillId="8" borderId="24" xfId="0" applyFill="1" applyBorder="1" applyAlignment="1">
      <alignment horizontal="left"/>
    </xf>
    <xf numFmtId="0" fontId="0" fillId="8" borderId="31" xfId="0" applyFill="1" applyBorder="1" applyAlignment="1">
      <alignment horizontal="left"/>
    </xf>
    <xf numFmtId="0" fontId="3" fillId="5" borderId="0" xfId="0" applyFont="1" applyFill="1" applyAlignment="1">
      <alignment horizontal="left" vertical="top" wrapText="1"/>
    </xf>
    <xf numFmtId="0" fontId="5" fillId="13" borderId="40" xfId="0" applyFont="1" applyFill="1" applyBorder="1" applyAlignment="1" applyProtection="1">
      <alignment horizontal="center" vertical="center" wrapText="1"/>
      <protection locked="0"/>
    </xf>
    <xf numFmtId="0" fontId="5" fillId="13" borderId="41" xfId="0" applyFont="1" applyFill="1" applyBorder="1" applyAlignment="1" applyProtection="1">
      <alignment horizontal="center" vertical="center" wrapText="1"/>
      <protection locked="0"/>
    </xf>
    <xf numFmtId="0" fontId="5" fillId="13" borderId="42" xfId="0" applyFont="1" applyFill="1" applyBorder="1" applyAlignment="1" applyProtection="1">
      <alignment horizontal="center" vertical="center" wrapText="1"/>
      <protection locked="0"/>
    </xf>
    <xf numFmtId="0" fontId="18" fillId="14" borderId="9" xfId="0" applyFont="1" applyFill="1" applyBorder="1" applyAlignment="1" applyProtection="1">
      <alignment horizontal="center" vertical="center" wrapText="1"/>
      <protection locked="0"/>
    </xf>
    <xf numFmtId="0" fontId="5" fillId="12" borderId="9" xfId="0" applyFont="1" applyFill="1" applyBorder="1" applyAlignment="1" applyProtection="1">
      <alignment horizontal="center" vertical="center" wrapText="1"/>
      <protection locked="0"/>
    </xf>
    <xf numFmtId="0" fontId="5" fillId="13" borderId="9" xfId="0" applyFont="1" applyFill="1" applyBorder="1" applyAlignment="1">
      <alignment horizontal="center" vertical="center" wrapText="1"/>
    </xf>
    <xf numFmtId="0" fontId="18" fillId="14" borderId="0" xfId="0" applyFont="1" applyFill="1" applyAlignment="1">
      <alignment horizontal="center" vertical="center" wrapText="1"/>
    </xf>
    <xf numFmtId="0" fontId="5" fillId="12" borderId="9" xfId="0" applyFont="1" applyFill="1" applyBorder="1" applyAlignment="1">
      <alignment horizontal="center" vertical="center" wrapText="1"/>
    </xf>
    <xf numFmtId="0" fontId="18" fillId="14" borderId="0" xfId="0" applyFont="1" applyFill="1" applyAlignment="1" applyProtection="1">
      <alignment horizontal="center" vertical="center" wrapText="1"/>
      <protection locked="0"/>
    </xf>
    <xf numFmtId="0" fontId="5" fillId="12" borderId="40" xfId="0" applyFont="1" applyFill="1" applyBorder="1" applyAlignment="1">
      <alignment horizontal="center" vertical="center" wrapText="1"/>
    </xf>
    <xf numFmtId="0" fontId="5" fillId="12" borderId="41" xfId="0" applyFont="1" applyFill="1" applyBorder="1" applyAlignment="1">
      <alignment horizontal="center" vertical="center" wrapText="1"/>
    </xf>
    <xf numFmtId="0" fontId="5" fillId="12" borderId="42" xfId="0" applyFont="1" applyFill="1" applyBorder="1" applyAlignment="1">
      <alignment horizontal="center" vertical="center" wrapText="1"/>
    </xf>
    <xf numFmtId="0" fontId="5" fillId="13" borderId="40" xfId="0" applyFont="1" applyFill="1" applyBorder="1" applyAlignment="1">
      <alignment horizontal="center" vertical="center" wrapText="1"/>
    </xf>
    <xf numFmtId="0" fontId="5" fillId="13" borderId="41" xfId="0" applyFont="1" applyFill="1" applyBorder="1" applyAlignment="1">
      <alignment horizontal="center" vertical="center" wrapText="1"/>
    </xf>
    <xf numFmtId="0" fontId="5" fillId="13" borderId="42" xfId="0" applyFont="1" applyFill="1" applyBorder="1" applyAlignment="1">
      <alignment horizontal="center" vertical="center" wrapText="1"/>
    </xf>
    <xf numFmtId="0" fontId="27" fillId="10" borderId="36" xfId="0" applyFont="1" applyFill="1" applyBorder="1" applyAlignment="1">
      <alignment horizontal="left" vertical="center" wrapText="1"/>
    </xf>
    <xf numFmtId="0" fontId="0" fillId="0" borderId="41" xfId="0" applyBorder="1" applyAlignment="1">
      <alignment horizontal="center" vertical="center"/>
    </xf>
  </cellXfs>
  <cellStyles count="3">
    <cellStyle name="20% - Accent1" xfId="2" builtinId="30"/>
    <cellStyle name="Normal" xfId="0" builtinId="0"/>
    <cellStyle name="Percent" xfId="1" builtinId="5"/>
  </cellStyles>
  <dxfs count="23">
    <dxf>
      <fill>
        <patternFill>
          <bgColor theme="5" tint="0.79998168889431442"/>
        </patternFill>
      </fill>
    </dxf>
    <dxf>
      <font>
        <b val="0"/>
        <i val="0"/>
        <color auto="1"/>
      </font>
      <fill>
        <patternFill>
          <bgColor rgb="FFB6F4F3"/>
        </patternFill>
      </fill>
    </dxf>
    <dxf>
      <fill>
        <patternFill>
          <bgColor rgb="FFFFF2CC"/>
        </patternFill>
      </fill>
    </dxf>
    <dxf>
      <font>
        <strike/>
      </font>
      <fill>
        <patternFill patternType="solid">
          <bgColor theme="0" tint="-0.14996795556505021"/>
        </patternFill>
      </fill>
    </dxf>
    <dxf>
      <font>
        <strike/>
      </font>
      <fill>
        <patternFill patternType="solid">
          <bgColor theme="0" tint="-0.14996795556505021"/>
        </patternFill>
      </fill>
    </dxf>
    <dxf>
      <font>
        <color theme="0"/>
      </font>
      <fill>
        <patternFill>
          <bgColor theme="8"/>
        </patternFill>
      </fill>
    </dxf>
    <dxf>
      <font>
        <color rgb="FF006100"/>
      </font>
      <fill>
        <patternFill>
          <bgColor rgb="FFC6EFCE"/>
        </patternFill>
      </fill>
    </dxf>
    <dxf>
      <font>
        <color theme="0"/>
      </font>
    </dxf>
    <dxf>
      <fill>
        <patternFill>
          <bgColor theme="5" tint="0.79998168889431442"/>
        </patternFill>
      </fill>
    </dxf>
    <dxf>
      <fill>
        <patternFill>
          <bgColor rgb="FFFFF2CC"/>
        </patternFill>
      </fill>
    </dxf>
    <dxf>
      <fill>
        <patternFill>
          <bgColor rgb="FFFFF2CC"/>
        </patternFill>
      </fill>
    </dxf>
    <dxf>
      <fill>
        <patternFill>
          <bgColor rgb="FFFCE4D6"/>
        </patternFill>
      </fill>
    </dxf>
    <dxf>
      <fill>
        <patternFill patternType="solid">
          <bgColor theme="0"/>
        </patternFill>
      </fill>
    </dxf>
    <dxf>
      <fill>
        <patternFill>
          <bgColor theme="5" tint="0.79998168889431442"/>
        </patternFill>
      </fill>
    </dxf>
    <dxf>
      <fill>
        <patternFill>
          <bgColor rgb="FFFFC000"/>
        </patternFill>
      </fill>
    </dxf>
    <dxf>
      <fill>
        <patternFill patternType="solid">
          <bgColor theme="0"/>
        </patternFill>
      </fill>
    </dxf>
    <dxf>
      <font>
        <strike/>
      </font>
      <fill>
        <patternFill patternType="solid">
          <bgColor theme="0" tint="-0.14996795556505021"/>
        </patternFill>
      </fill>
    </dxf>
    <dxf>
      <font>
        <strike/>
      </font>
      <fill>
        <patternFill>
          <bgColor theme="0" tint="-0.14996795556505021"/>
        </patternFill>
      </fill>
    </dxf>
    <dxf>
      <fill>
        <patternFill>
          <bgColor theme="0" tint="-0.14996795556505021"/>
        </patternFill>
      </fill>
    </dxf>
    <dxf>
      <font>
        <b val="0"/>
        <i val="0"/>
        <color auto="1"/>
      </font>
      <fill>
        <patternFill>
          <bgColor theme="0" tint="-0.14996795556505021"/>
        </patternFill>
      </fill>
    </dxf>
    <dxf>
      <font>
        <strike/>
      </font>
      <fill>
        <patternFill>
          <bgColor theme="0" tint="-0.14996795556505021"/>
        </patternFill>
      </fill>
    </dxf>
    <dxf>
      <font>
        <strike/>
      </font>
      <fill>
        <patternFill>
          <bgColor theme="0" tint="-0.14996795556505021"/>
        </patternFill>
      </fill>
    </dxf>
    <dxf>
      <fill>
        <patternFill>
          <bgColor rgb="FFFCE4D6"/>
        </patternFill>
      </fill>
    </dxf>
  </dxfs>
  <tableStyles count="0" defaultTableStyle="TableStyleMedium2" defaultPivotStyle="PivotStyleLight16"/>
  <colors>
    <mruColors>
      <color rgb="FF0078AE"/>
      <color rgb="FFFFF2CC"/>
      <color rgb="FFFCE4D6"/>
      <color rgb="FF66254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rgbClr val="66254A"/>
                </a:solidFill>
              </a:rPr>
              <a:t>Key Element 1 - Leadership Support</a:t>
            </a:r>
            <a:r>
              <a:rPr lang="en-US"/>
              <a: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'Pg1. AUA in LTC Self-Assess'!$B$7</c:f>
              <c:strCache>
                <c:ptCount val="1"/>
                <c:pt idx="0">
                  <c:v>Key Element 1 - Leadership Support 
Question 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'Pg1. AUA in LTC Self-Assess'!$C$6:$G$6</c:f>
              <c:numCache>
                <c:formatCode>mmm\ yyyy</c:formatCode>
                <c:ptCount val="5"/>
                <c:pt idx="0">
                  <c:v>45658</c:v>
                </c:pt>
                <c:pt idx="1">
                  <c:v>45748</c:v>
                </c:pt>
                <c:pt idx="2">
                  <c:v>45839</c:v>
                </c:pt>
                <c:pt idx="3">
                  <c:v>45931</c:v>
                </c:pt>
                <c:pt idx="4">
                  <c:v>46023</c:v>
                </c:pt>
              </c:numCache>
            </c:numRef>
          </c:cat>
          <c:val>
            <c:numRef>
              <c:f>'Pg1. AUA in LTC Self-Assess'!$C$7:$G$7</c:f>
              <c:numCache>
                <c:formatCode>General</c:formatCode>
                <c:ptCount val="5"/>
                <c:pt idx="0">
                  <c:v>2</c:v>
                </c:pt>
                <c:pt idx="1">
                  <c:v>3</c:v>
                </c:pt>
                <c:pt idx="2">
                  <c:v>4</c:v>
                </c:pt>
                <c:pt idx="3">
                  <c:v>5</c:v>
                </c:pt>
                <c:pt idx="4">
                  <c:v>6</c:v>
                </c:pt>
              </c:numCache>
            </c:numRef>
          </c:val>
          <c:smooth val="0"/>
          <c:extLst>
            <c:ext xmlns:c16="http://schemas.microsoft.com/office/drawing/2014/chart" uri="{C3380CC4-5D6E-409C-BE32-E72D297353CC}">
              <c16:uniqueId val="{00000000-FD62-42A6-973D-FEA48587AFA9}"/>
            </c:ext>
          </c:extLst>
        </c:ser>
        <c:dLbls>
          <c:showLegendKey val="0"/>
          <c:showVal val="0"/>
          <c:showCatName val="0"/>
          <c:showSerName val="0"/>
          <c:showPercent val="0"/>
          <c:showBubbleSize val="0"/>
        </c:dLbls>
        <c:marker val="1"/>
        <c:smooth val="0"/>
        <c:axId val="242502816"/>
        <c:axId val="242502336"/>
      </c:lineChart>
      <c:dateAx>
        <c:axId val="242502816"/>
        <c:scaling>
          <c:orientation val="minMax"/>
        </c:scaling>
        <c:delete val="0"/>
        <c:axPos val="b"/>
        <c:numFmt formatCode="mmm\ 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2502336"/>
        <c:crosses val="autoZero"/>
        <c:auto val="1"/>
        <c:lblOffset val="100"/>
        <c:baseTimeUnit val="months"/>
        <c:majorUnit val="3"/>
        <c:majorTimeUnit val="months"/>
      </c:dateAx>
      <c:valAx>
        <c:axId val="2425023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25028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b="1">
                <a:solidFill>
                  <a:srgbClr val="66254A"/>
                </a:solidFill>
              </a:rPr>
              <a:t>Key Element 2 - Interdisciplinary</a:t>
            </a:r>
            <a:r>
              <a:rPr lang="en-CA" b="1" baseline="0">
                <a:solidFill>
                  <a:srgbClr val="66254A"/>
                </a:solidFill>
              </a:rPr>
              <a:t> Team</a:t>
            </a:r>
            <a:endParaRPr lang="en-CA" b="1">
              <a:solidFill>
                <a:srgbClr val="66254A"/>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CA"/>
        </a:p>
      </c:txPr>
    </c:title>
    <c:autoTitleDeleted val="0"/>
    <c:plotArea>
      <c:layout/>
      <c:lineChart>
        <c:grouping val="standard"/>
        <c:varyColors val="0"/>
        <c:ser>
          <c:idx val="0"/>
          <c:order val="0"/>
          <c:tx>
            <c:strRef>
              <c:f>'Pg1. AUA in LTC Self-Assess'!$B$8</c:f>
              <c:strCache>
                <c:ptCount val="1"/>
                <c:pt idx="0">
                  <c:v>Key Element 2 - Interdisciplinary Team: Supporting BPSD
Question 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'Pg1. AUA in LTC Self-Assess'!$C$6:$G$6</c:f>
              <c:numCache>
                <c:formatCode>mmm\ yyyy</c:formatCode>
                <c:ptCount val="5"/>
                <c:pt idx="0">
                  <c:v>45658</c:v>
                </c:pt>
                <c:pt idx="1">
                  <c:v>45748</c:v>
                </c:pt>
                <c:pt idx="2">
                  <c:v>45839</c:v>
                </c:pt>
                <c:pt idx="3">
                  <c:v>45931</c:v>
                </c:pt>
                <c:pt idx="4">
                  <c:v>46023</c:v>
                </c:pt>
              </c:numCache>
            </c:numRef>
          </c:cat>
          <c:val>
            <c:numRef>
              <c:f>'Pg1. AUA in LTC Self-Assess'!$C$8:$G$8</c:f>
              <c:numCache>
                <c:formatCode>General</c:formatCode>
                <c:ptCount val="5"/>
                <c:pt idx="0">
                  <c:v>4</c:v>
                </c:pt>
                <c:pt idx="1">
                  <c:v>4</c:v>
                </c:pt>
                <c:pt idx="2">
                  <c:v>4</c:v>
                </c:pt>
                <c:pt idx="3">
                  <c:v>4</c:v>
                </c:pt>
                <c:pt idx="4">
                  <c:v>5</c:v>
                </c:pt>
              </c:numCache>
            </c:numRef>
          </c:val>
          <c:smooth val="0"/>
          <c:extLst>
            <c:ext xmlns:c16="http://schemas.microsoft.com/office/drawing/2014/chart" uri="{C3380CC4-5D6E-409C-BE32-E72D297353CC}">
              <c16:uniqueId val="{00000000-633A-4FE4-A38E-07FCC601B57C}"/>
            </c:ext>
          </c:extLst>
        </c:ser>
        <c:ser>
          <c:idx val="1"/>
          <c:order val="1"/>
          <c:tx>
            <c:strRef>
              <c:f>'Pg1. AUA in LTC Self-Assess'!$B$9</c:f>
              <c:strCache>
                <c:ptCount val="1"/>
                <c:pt idx="0">
                  <c:v>Key Element 2 - Interdisciplinary Team: Supporting BPSD
Question 1</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'Pg1. AUA in LTC Self-Assess'!$C$6:$G$6</c:f>
              <c:numCache>
                <c:formatCode>mmm\ yyyy</c:formatCode>
                <c:ptCount val="5"/>
                <c:pt idx="0">
                  <c:v>45658</c:v>
                </c:pt>
                <c:pt idx="1">
                  <c:v>45748</c:v>
                </c:pt>
                <c:pt idx="2">
                  <c:v>45839</c:v>
                </c:pt>
                <c:pt idx="3">
                  <c:v>45931</c:v>
                </c:pt>
                <c:pt idx="4">
                  <c:v>46023</c:v>
                </c:pt>
              </c:numCache>
            </c:numRef>
          </c:cat>
          <c:val>
            <c:numRef>
              <c:f>'Pg1. AUA in LTC Self-Assess'!$C$9:$G$9</c:f>
              <c:numCache>
                <c:formatCode>General</c:formatCode>
                <c:ptCount val="5"/>
                <c:pt idx="0">
                  <c:v>4</c:v>
                </c:pt>
                <c:pt idx="1">
                  <c:v>5</c:v>
                </c:pt>
                <c:pt idx="2">
                  <c:v>5</c:v>
                </c:pt>
                <c:pt idx="3">
                  <c:v>5</c:v>
                </c:pt>
                <c:pt idx="4">
                  <c:v>6</c:v>
                </c:pt>
              </c:numCache>
            </c:numRef>
          </c:val>
          <c:smooth val="0"/>
          <c:extLst>
            <c:ext xmlns:c16="http://schemas.microsoft.com/office/drawing/2014/chart" uri="{C3380CC4-5D6E-409C-BE32-E72D297353CC}">
              <c16:uniqueId val="{00000001-633A-4FE4-A38E-07FCC601B57C}"/>
            </c:ext>
          </c:extLst>
        </c:ser>
        <c:dLbls>
          <c:showLegendKey val="0"/>
          <c:showVal val="0"/>
          <c:showCatName val="0"/>
          <c:showSerName val="0"/>
          <c:showPercent val="0"/>
          <c:showBubbleSize val="0"/>
        </c:dLbls>
        <c:marker val="1"/>
        <c:smooth val="0"/>
        <c:axId val="171535232"/>
        <c:axId val="171538112"/>
      </c:lineChart>
      <c:dateAx>
        <c:axId val="171535232"/>
        <c:scaling>
          <c:orientation val="minMax"/>
        </c:scaling>
        <c:delete val="0"/>
        <c:axPos val="b"/>
        <c:numFmt formatCode="mmm\ 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1538112"/>
        <c:crosses val="autoZero"/>
        <c:auto val="1"/>
        <c:lblOffset val="100"/>
        <c:baseTimeUnit val="months"/>
        <c:majorUnit val="3"/>
        <c:majorTimeUnit val="months"/>
      </c:dateAx>
      <c:valAx>
        <c:axId val="1715381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1535232"/>
        <c:crosses val="autoZero"/>
        <c:crossBetween val="between"/>
      </c:valAx>
      <c:spPr>
        <a:noFill/>
        <a:ln>
          <a:noFill/>
        </a:ln>
        <a:effectLst/>
      </c:spPr>
    </c:plotArea>
    <c:legend>
      <c:legendPos val="b"/>
      <c:layout>
        <c:manualLayout>
          <c:xMode val="edge"/>
          <c:yMode val="edge"/>
          <c:x val="8.3074844305109752E-2"/>
          <c:y val="0.80203865673938668"/>
          <c:w val="0.88913882242578635"/>
          <c:h val="0.1979613175310382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rgbClr val="66254A"/>
                </a:solidFill>
              </a:rPr>
              <a:t>Key Element 3 - MDS RAI-interRAI Assessments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'Pg1. AUA in LTC Self-Assess'!$B$10</c:f>
              <c:strCache>
                <c:ptCount val="1"/>
                <c:pt idx="0">
                  <c:v>Key Element 3 - MDS RAI-interRAI Assessments
Question 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'Pg1. AUA in LTC Self-Assess'!$C$6:$G$6</c:f>
              <c:numCache>
                <c:formatCode>mmm\ yyyy</c:formatCode>
                <c:ptCount val="5"/>
                <c:pt idx="0">
                  <c:v>45658</c:v>
                </c:pt>
                <c:pt idx="1">
                  <c:v>45748</c:v>
                </c:pt>
                <c:pt idx="2">
                  <c:v>45839</c:v>
                </c:pt>
                <c:pt idx="3">
                  <c:v>45931</c:v>
                </c:pt>
                <c:pt idx="4">
                  <c:v>46023</c:v>
                </c:pt>
              </c:numCache>
            </c:numRef>
          </c:cat>
          <c:val>
            <c:numRef>
              <c:f>'Pg1. AUA in LTC Self-Assess'!$C$10:$G$10</c:f>
              <c:numCache>
                <c:formatCode>General</c:formatCode>
                <c:ptCount val="5"/>
                <c:pt idx="0">
                  <c:v>4</c:v>
                </c:pt>
                <c:pt idx="1">
                  <c:v>5</c:v>
                </c:pt>
                <c:pt idx="2">
                  <c:v>5</c:v>
                </c:pt>
                <c:pt idx="3">
                  <c:v>5</c:v>
                </c:pt>
                <c:pt idx="4">
                  <c:v>6</c:v>
                </c:pt>
              </c:numCache>
            </c:numRef>
          </c:val>
          <c:smooth val="0"/>
          <c:extLst>
            <c:ext xmlns:c16="http://schemas.microsoft.com/office/drawing/2014/chart" uri="{C3380CC4-5D6E-409C-BE32-E72D297353CC}">
              <c16:uniqueId val="{00000000-EE23-4ABE-ABA3-8AF49C51BF05}"/>
            </c:ext>
          </c:extLst>
        </c:ser>
        <c:ser>
          <c:idx val="1"/>
          <c:order val="1"/>
          <c:tx>
            <c:strRef>
              <c:f>'Pg1. AUA in LTC Self-Assess'!$B$11</c:f>
              <c:strCache>
                <c:ptCount val="1"/>
                <c:pt idx="0">
                  <c:v>Key Element 3 - MDS RAI-interRAI Assessments
Question 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'Pg1. AUA in LTC Self-Assess'!$C$11:$G$11</c:f>
              <c:numCache>
                <c:formatCode>General</c:formatCode>
                <c:ptCount val="5"/>
                <c:pt idx="0">
                  <c:v>3</c:v>
                </c:pt>
                <c:pt idx="1">
                  <c:v>3</c:v>
                </c:pt>
                <c:pt idx="2">
                  <c:v>2</c:v>
                </c:pt>
                <c:pt idx="3">
                  <c:v>3</c:v>
                </c:pt>
                <c:pt idx="4">
                  <c:v>5</c:v>
                </c:pt>
              </c:numCache>
            </c:numRef>
          </c:val>
          <c:smooth val="0"/>
          <c:extLst>
            <c:ext xmlns:c16="http://schemas.microsoft.com/office/drawing/2014/chart" uri="{C3380CC4-5D6E-409C-BE32-E72D297353CC}">
              <c16:uniqueId val="{00000001-EE23-4ABE-ABA3-8AF49C51BF05}"/>
            </c:ext>
          </c:extLst>
        </c:ser>
        <c:dLbls>
          <c:showLegendKey val="0"/>
          <c:showVal val="0"/>
          <c:showCatName val="0"/>
          <c:showSerName val="0"/>
          <c:showPercent val="0"/>
          <c:showBubbleSize val="0"/>
        </c:dLbls>
        <c:marker val="1"/>
        <c:smooth val="0"/>
        <c:axId val="236316864"/>
        <c:axId val="236317824"/>
      </c:lineChart>
      <c:dateAx>
        <c:axId val="236316864"/>
        <c:scaling>
          <c:orientation val="minMax"/>
        </c:scaling>
        <c:delete val="0"/>
        <c:axPos val="b"/>
        <c:numFmt formatCode="mmm\ 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6317824"/>
        <c:crosses val="autoZero"/>
        <c:auto val="1"/>
        <c:lblOffset val="100"/>
        <c:baseTimeUnit val="months"/>
        <c:majorUnit val="3"/>
        <c:majorTimeUnit val="months"/>
      </c:dateAx>
      <c:valAx>
        <c:axId val="2363178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63168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b="1">
                <a:solidFill>
                  <a:srgbClr val="66254A"/>
                </a:solidFill>
              </a:rPr>
              <a:t>Key Element 5 - Care Planning &amp; Documentation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'Pg1. AUA in LTC Self-Assess'!$B$14</c:f>
              <c:strCache>
                <c:ptCount val="1"/>
                <c:pt idx="0">
                  <c:v>Key Element 5 - Care Planning and Documentation
Question 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'Pg1. AUA in LTC Self-Assess'!$C$6:$G$6</c:f>
              <c:numCache>
                <c:formatCode>mmm\ yyyy</c:formatCode>
                <c:ptCount val="5"/>
                <c:pt idx="0">
                  <c:v>45658</c:v>
                </c:pt>
                <c:pt idx="1">
                  <c:v>45748</c:v>
                </c:pt>
                <c:pt idx="2">
                  <c:v>45839</c:v>
                </c:pt>
                <c:pt idx="3">
                  <c:v>45931</c:v>
                </c:pt>
                <c:pt idx="4">
                  <c:v>46023</c:v>
                </c:pt>
              </c:numCache>
            </c:numRef>
          </c:cat>
          <c:val>
            <c:numRef>
              <c:f>'Pg1. AUA in LTC Self-Assess'!$C$14:$G$14</c:f>
              <c:numCache>
                <c:formatCode>General</c:formatCode>
                <c:ptCount val="5"/>
                <c:pt idx="0">
                  <c:v>4</c:v>
                </c:pt>
                <c:pt idx="1">
                  <c:v>3</c:v>
                </c:pt>
                <c:pt idx="2">
                  <c:v>3</c:v>
                </c:pt>
                <c:pt idx="3">
                  <c:v>3</c:v>
                </c:pt>
                <c:pt idx="4">
                  <c:v>4</c:v>
                </c:pt>
              </c:numCache>
            </c:numRef>
          </c:val>
          <c:smooth val="0"/>
          <c:extLst>
            <c:ext xmlns:c16="http://schemas.microsoft.com/office/drawing/2014/chart" uri="{C3380CC4-5D6E-409C-BE32-E72D297353CC}">
              <c16:uniqueId val="{00000000-1EAB-4B47-9CF3-8B19A55C16DB}"/>
            </c:ext>
          </c:extLst>
        </c:ser>
        <c:ser>
          <c:idx val="1"/>
          <c:order val="1"/>
          <c:tx>
            <c:strRef>
              <c:f>'Pg1. AUA in LTC Self-Assess'!$B$15</c:f>
              <c:strCache>
                <c:ptCount val="1"/>
                <c:pt idx="0">
                  <c:v>Key Element 5 - Care Planning and Documentation
Question 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'Pg1. AUA in LTC Self-Assess'!$C$6:$G$6</c:f>
              <c:numCache>
                <c:formatCode>mmm\ yyyy</c:formatCode>
                <c:ptCount val="5"/>
                <c:pt idx="0">
                  <c:v>45658</c:v>
                </c:pt>
                <c:pt idx="1">
                  <c:v>45748</c:v>
                </c:pt>
                <c:pt idx="2">
                  <c:v>45839</c:v>
                </c:pt>
                <c:pt idx="3">
                  <c:v>45931</c:v>
                </c:pt>
                <c:pt idx="4">
                  <c:v>46023</c:v>
                </c:pt>
              </c:numCache>
            </c:numRef>
          </c:cat>
          <c:val>
            <c:numRef>
              <c:f>'Pg1. AUA in LTC Self-Assess'!$C$15:$G$15</c:f>
              <c:numCache>
                <c:formatCode>General</c:formatCode>
                <c:ptCount val="5"/>
                <c:pt idx="0">
                  <c:v>4</c:v>
                </c:pt>
                <c:pt idx="1">
                  <c:v>5</c:v>
                </c:pt>
                <c:pt idx="2">
                  <c:v>5</c:v>
                </c:pt>
                <c:pt idx="3">
                  <c:v>6</c:v>
                </c:pt>
                <c:pt idx="4">
                  <c:v>6</c:v>
                </c:pt>
              </c:numCache>
            </c:numRef>
          </c:val>
          <c:smooth val="0"/>
          <c:extLst>
            <c:ext xmlns:c16="http://schemas.microsoft.com/office/drawing/2014/chart" uri="{C3380CC4-5D6E-409C-BE32-E72D297353CC}">
              <c16:uniqueId val="{00000001-1EAB-4B47-9CF3-8B19A55C16DB}"/>
            </c:ext>
          </c:extLst>
        </c:ser>
        <c:dLbls>
          <c:showLegendKey val="0"/>
          <c:showVal val="0"/>
          <c:showCatName val="0"/>
          <c:showSerName val="0"/>
          <c:showPercent val="0"/>
          <c:showBubbleSize val="0"/>
        </c:dLbls>
        <c:marker val="1"/>
        <c:smooth val="0"/>
        <c:axId val="173637392"/>
        <c:axId val="173637872"/>
      </c:lineChart>
      <c:dateAx>
        <c:axId val="173637392"/>
        <c:scaling>
          <c:orientation val="minMax"/>
        </c:scaling>
        <c:delete val="0"/>
        <c:axPos val="b"/>
        <c:numFmt formatCode="mmm\ 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3637872"/>
        <c:crosses val="autoZero"/>
        <c:auto val="1"/>
        <c:lblOffset val="100"/>
        <c:baseTimeUnit val="months"/>
        <c:majorUnit val="3"/>
        <c:majorTimeUnit val="months"/>
      </c:dateAx>
      <c:valAx>
        <c:axId val="1736378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36373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b="1">
                <a:solidFill>
                  <a:srgbClr val="66254A"/>
                </a:solidFill>
              </a:rPr>
              <a:t>Key Element 4 - Med Reviews &amp; Management</a:t>
            </a:r>
          </a:p>
        </c:rich>
      </c:tx>
      <c:layout>
        <c:manualLayout>
          <c:xMode val="edge"/>
          <c:yMode val="edge"/>
          <c:x val="0.18638188976377953"/>
          <c:y val="3.240740740740740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'Pg1. AUA in LTC Self-Assess'!$B$12</c:f>
              <c:strCache>
                <c:ptCount val="1"/>
                <c:pt idx="0">
                  <c:v>Key Element 4 - Medication Reviews and Management
Question 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'Pg1. AUA in LTC Self-Assess'!$C$6:$G$6</c:f>
              <c:numCache>
                <c:formatCode>mmm\ yyyy</c:formatCode>
                <c:ptCount val="5"/>
                <c:pt idx="0">
                  <c:v>45658</c:v>
                </c:pt>
                <c:pt idx="1">
                  <c:v>45748</c:v>
                </c:pt>
                <c:pt idx="2">
                  <c:v>45839</c:v>
                </c:pt>
                <c:pt idx="3">
                  <c:v>45931</c:v>
                </c:pt>
                <c:pt idx="4">
                  <c:v>46023</c:v>
                </c:pt>
              </c:numCache>
            </c:numRef>
          </c:cat>
          <c:val>
            <c:numRef>
              <c:f>'Pg1. AUA in LTC Self-Assess'!$C$12:$G$12</c:f>
              <c:numCache>
                <c:formatCode>General</c:formatCode>
                <c:ptCount val="5"/>
                <c:pt idx="0">
                  <c:v>4</c:v>
                </c:pt>
                <c:pt idx="1">
                  <c:v>6</c:v>
                </c:pt>
                <c:pt idx="2">
                  <c:v>6</c:v>
                </c:pt>
                <c:pt idx="3">
                  <c:v>5</c:v>
                </c:pt>
                <c:pt idx="4">
                  <c:v>6</c:v>
                </c:pt>
              </c:numCache>
            </c:numRef>
          </c:val>
          <c:smooth val="0"/>
          <c:extLst>
            <c:ext xmlns:c16="http://schemas.microsoft.com/office/drawing/2014/chart" uri="{C3380CC4-5D6E-409C-BE32-E72D297353CC}">
              <c16:uniqueId val="{00000000-4926-4638-B13E-C05993DBDE89}"/>
            </c:ext>
          </c:extLst>
        </c:ser>
        <c:ser>
          <c:idx val="1"/>
          <c:order val="1"/>
          <c:tx>
            <c:strRef>
              <c:f>'Pg1. AUA in LTC Self-Assess'!$B$13</c:f>
              <c:strCache>
                <c:ptCount val="1"/>
                <c:pt idx="0">
                  <c:v>Key Element 4 - Medication Reviews and Management
Question 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'Pg1. AUA in LTC Self-Assess'!$C$6:$G$6</c:f>
              <c:numCache>
                <c:formatCode>mmm\ yyyy</c:formatCode>
                <c:ptCount val="5"/>
                <c:pt idx="0">
                  <c:v>45658</c:v>
                </c:pt>
                <c:pt idx="1">
                  <c:v>45748</c:v>
                </c:pt>
                <c:pt idx="2">
                  <c:v>45839</c:v>
                </c:pt>
                <c:pt idx="3">
                  <c:v>45931</c:v>
                </c:pt>
                <c:pt idx="4">
                  <c:v>46023</c:v>
                </c:pt>
              </c:numCache>
            </c:numRef>
          </c:cat>
          <c:val>
            <c:numRef>
              <c:f>'Pg1. AUA in LTC Self-Assess'!$C$13:$G$13</c:f>
              <c:numCache>
                <c:formatCode>General</c:formatCode>
                <c:ptCount val="5"/>
                <c:pt idx="0">
                  <c:v>4</c:v>
                </c:pt>
                <c:pt idx="1">
                  <c:v>3</c:v>
                </c:pt>
                <c:pt idx="2">
                  <c:v>4</c:v>
                </c:pt>
                <c:pt idx="3">
                  <c:v>3</c:v>
                </c:pt>
                <c:pt idx="4">
                  <c:v>4</c:v>
                </c:pt>
              </c:numCache>
            </c:numRef>
          </c:val>
          <c:smooth val="0"/>
          <c:extLst>
            <c:ext xmlns:c16="http://schemas.microsoft.com/office/drawing/2014/chart" uri="{C3380CC4-5D6E-409C-BE32-E72D297353CC}">
              <c16:uniqueId val="{00000001-4926-4638-B13E-C05993DBDE89}"/>
            </c:ext>
          </c:extLst>
        </c:ser>
        <c:dLbls>
          <c:showLegendKey val="0"/>
          <c:showVal val="0"/>
          <c:showCatName val="0"/>
          <c:showSerName val="0"/>
          <c:showPercent val="0"/>
          <c:showBubbleSize val="0"/>
        </c:dLbls>
        <c:marker val="1"/>
        <c:smooth val="0"/>
        <c:axId val="321498448"/>
        <c:axId val="321499408"/>
      </c:lineChart>
      <c:dateAx>
        <c:axId val="321498448"/>
        <c:scaling>
          <c:orientation val="minMax"/>
        </c:scaling>
        <c:delete val="0"/>
        <c:axPos val="b"/>
        <c:numFmt formatCode="mmm\ 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1499408"/>
        <c:crosses val="autoZero"/>
        <c:auto val="1"/>
        <c:lblOffset val="100"/>
        <c:baseTimeUnit val="months"/>
        <c:majorUnit val="3"/>
        <c:majorTimeUnit val="months"/>
      </c:dateAx>
      <c:valAx>
        <c:axId val="3214994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14984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b="1">
                <a:solidFill>
                  <a:srgbClr val="66254A"/>
                </a:solidFill>
              </a:rPr>
              <a:t>Key Element 6 - Family Engagement</a:t>
            </a:r>
          </a:p>
        </c:rich>
      </c:tx>
      <c:layout>
        <c:manualLayout>
          <c:xMode val="edge"/>
          <c:yMode val="edge"/>
          <c:x val="0.14716624817235086"/>
          <c:y val="2.68794541142673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'Pg1. AUA in LTC Self-Assess'!$B$16</c:f>
              <c:strCache>
                <c:ptCount val="1"/>
                <c:pt idx="0">
                  <c:v>Key Element 6 - Family Engagement
Question 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'Pg1. AUA in LTC Self-Assess'!$C$6:$G$6</c:f>
              <c:numCache>
                <c:formatCode>mmm\ yyyy</c:formatCode>
                <c:ptCount val="5"/>
                <c:pt idx="0">
                  <c:v>45658</c:v>
                </c:pt>
                <c:pt idx="1">
                  <c:v>45748</c:v>
                </c:pt>
                <c:pt idx="2">
                  <c:v>45839</c:v>
                </c:pt>
                <c:pt idx="3">
                  <c:v>45931</c:v>
                </c:pt>
                <c:pt idx="4">
                  <c:v>46023</c:v>
                </c:pt>
              </c:numCache>
            </c:numRef>
          </c:cat>
          <c:val>
            <c:numRef>
              <c:f>'Pg1. AUA in LTC Self-Assess'!$C$16:$G$16</c:f>
              <c:numCache>
                <c:formatCode>General</c:formatCode>
                <c:ptCount val="5"/>
                <c:pt idx="0">
                  <c:v>4</c:v>
                </c:pt>
                <c:pt idx="1">
                  <c:v>4</c:v>
                </c:pt>
                <c:pt idx="2">
                  <c:v>4</c:v>
                </c:pt>
                <c:pt idx="3">
                  <c:v>4</c:v>
                </c:pt>
                <c:pt idx="4">
                  <c:v>4</c:v>
                </c:pt>
              </c:numCache>
            </c:numRef>
          </c:val>
          <c:smooth val="0"/>
          <c:extLst>
            <c:ext xmlns:c16="http://schemas.microsoft.com/office/drawing/2014/chart" uri="{C3380CC4-5D6E-409C-BE32-E72D297353CC}">
              <c16:uniqueId val="{00000000-DF70-4739-8E27-FEDD3F9C7ACC}"/>
            </c:ext>
          </c:extLst>
        </c:ser>
        <c:ser>
          <c:idx val="1"/>
          <c:order val="1"/>
          <c:tx>
            <c:strRef>
              <c:f>'Pg1. AUA in LTC Self-Assess'!$B$17</c:f>
              <c:strCache>
                <c:ptCount val="1"/>
                <c:pt idx="0">
                  <c:v>Key Element 6 - Family Engagement
Question 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'Pg1. AUA in LTC Self-Assess'!$C$6:$G$6</c:f>
              <c:numCache>
                <c:formatCode>mmm\ yyyy</c:formatCode>
                <c:ptCount val="5"/>
                <c:pt idx="0">
                  <c:v>45658</c:v>
                </c:pt>
                <c:pt idx="1">
                  <c:v>45748</c:v>
                </c:pt>
                <c:pt idx="2">
                  <c:v>45839</c:v>
                </c:pt>
                <c:pt idx="3">
                  <c:v>45931</c:v>
                </c:pt>
                <c:pt idx="4">
                  <c:v>46023</c:v>
                </c:pt>
              </c:numCache>
            </c:numRef>
          </c:cat>
          <c:val>
            <c:numRef>
              <c:f>'Pg1. AUA in LTC Self-Assess'!$C$17:$G$17</c:f>
              <c:numCache>
                <c:formatCode>General</c:formatCode>
                <c:ptCount val="5"/>
                <c:pt idx="0">
                  <c:v>6</c:v>
                </c:pt>
                <c:pt idx="1">
                  <c:v>6</c:v>
                </c:pt>
                <c:pt idx="2">
                  <c:v>6</c:v>
                </c:pt>
                <c:pt idx="3">
                  <c:v>6</c:v>
                </c:pt>
                <c:pt idx="4">
                  <c:v>6</c:v>
                </c:pt>
              </c:numCache>
            </c:numRef>
          </c:val>
          <c:smooth val="0"/>
          <c:extLst>
            <c:ext xmlns:c16="http://schemas.microsoft.com/office/drawing/2014/chart" uri="{C3380CC4-5D6E-409C-BE32-E72D297353CC}">
              <c16:uniqueId val="{00000001-DF70-4739-8E27-FEDD3F9C7ACC}"/>
            </c:ext>
          </c:extLst>
        </c:ser>
        <c:dLbls>
          <c:showLegendKey val="0"/>
          <c:showVal val="0"/>
          <c:showCatName val="0"/>
          <c:showSerName val="0"/>
          <c:showPercent val="0"/>
          <c:showBubbleSize val="0"/>
        </c:dLbls>
        <c:marker val="1"/>
        <c:smooth val="0"/>
        <c:axId val="329155680"/>
        <c:axId val="329154720"/>
      </c:lineChart>
      <c:dateAx>
        <c:axId val="329155680"/>
        <c:scaling>
          <c:orientation val="minMax"/>
        </c:scaling>
        <c:delete val="0"/>
        <c:axPos val="b"/>
        <c:numFmt formatCode="mmm\ 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9154720"/>
        <c:crosses val="autoZero"/>
        <c:auto val="1"/>
        <c:lblOffset val="100"/>
        <c:baseTimeUnit val="months"/>
        <c:majorUnit val="3"/>
        <c:majorTimeUnit val="months"/>
      </c:dateAx>
      <c:valAx>
        <c:axId val="3291547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9155680"/>
        <c:crosses val="autoZero"/>
        <c:crossBetween val="between"/>
      </c:valAx>
      <c:spPr>
        <a:noFill/>
        <a:ln>
          <a:noFill/>
        </a:ln>
        <a:effectLst/>
      </c:spPr>
    </c:plotArea>
    <c:legend>
      <c:legendPos val="b"/>
      <c:layout>
        <c:manualLayout>
          <c:xMode val="edge"/>
          <c:yMode val="edge"/>
          <c:x val="0.23235465506705943"/>
          <c:y val="0.77992288207009897"/>
          <c:w val="0.65292468818609206"/>
          <c:h val="0.1931976638156337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b="1">
                <a:solidFill>
                  <a:srgbClr val="66254A"/>
                </a:solidFill>
              </a:rPr>
              <a:t>Key Element 7 - Staff Training &amp; Culture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'Pg1. AUA in LTC Self-Assess'!$B$18</c:f>
              <c:strCache>
                <c:ptCount val="1"/>
                <c:pt idx="0">
                  <c:v>Key Element 7 - Staff Training and Culture
Question 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'Pg1. AUA in LTC Self-Assess'!$C$6:$G$6</c:f>
              <c:numCache>
                <c:formatCode>mmm\ yyyy</c:formatCode>
                <c:ptCount val="5"/>
                <c:pt idx="0">
                  <c:v>45658</c:v>
                </c:pt>
                <c:pt idx="1">
                  <c:v>45748</c:v>
                </c:pt>
                <c:pt idx="2">
                  <c:v>45839</c:v>
                </c:pt>
                <c:pt idx="3">
                  <c:v>45931</c:v>
                </c:pt>
                <c:pt idx="4">
                  <c:v>46023</c:v>
                </c:pt>
              </c:numCache>
            </c:numRef>
          </c:cat>
          <c:val>
            <c:numRef>
              <c:f>'Pg1. AUA in LTC Self-Assess'!$C$18:$G$18</c:f>
              <c:numCache>
                <c:formatCode>General</c:formatCode>
                <c:ptCount val="5"/>
                <c:pt idx="0">
                  <c:v>4</c:v>
                </c:pt>
                <c:pt idx="1">
                  <c:v>6</c:v>
                </c:pt>
                <c:pt idx="2">
                  <c:v>6</c:v>
                </c:pt>
                <c:pt idx="3">
                  <c:v>5</c:v>
                </c:pt>
                <c:pt idx="4">
                  <c:v>6</c:v>
                </c:pt>
              </c:numCache>
            </c:numRef>
          </c:val>
          <c:smooth val="0"/>
          <c:extLst>
            <c:ext xmlns:c16="http://schemas.microsoft.com/office/drawing/2014/chart" uri="{C3380CC4-5D6E-409C-BE32-E72D297353CC}">
              <c16:uniqueId val="{00000000-584C-49DF-938E-F36A5E173CD4}"/>
            </c:ext>
          </c:extLst>
        </c:ser>
        <c:ser>
          <c:idx val="1"/>
          <c:order val="1"/>
          <c:tx>
            <c:strRef>
              <c:f>'Pg1. AUA in LTC Self-Assess'!$B$19</c:f>
              <c:strCache>
                <c:ptCount val="1"/>
                <c:pt idx="0">
                  <c:v>Key Element 7 - Staff Training and Culture
Question 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'Pg1. AUA in LTC Self-Assess'!$C$6:$G$6</c:f>
              <c:numCache>
                <c:formatCode>mmm\ yyyy</c:formatCode>
                <c:ptCount val="5"/>
                <c:pt idx="0">
                  <c:v>45658</c:v>
                </c:pt>
                <c:pt idx="1">
                  <c:v>45748</c:v>
                </c:pt>
                <c:pt idx="2">
                  <c:v>45839</c:v>
                </c:pt>
                <c:pt idx="3">
                  <c:v>45931</c:v>
                </c:pt>
                <c:pt idx="4">
                  <c:v>46023</c:v>
                </c:pt>
              </c:numCache>
            </c:numRef>
          </c:cat>
          <c:val>
            <c:numRef>
              <c:f>'Pg1. AUA in LTC Self-Assess'!$C$19:$G$19</c:f>
              <c:numCache>
                <c:formatCode>General</c:formatCode>
                <c:ptCount val="5"/>
                <c:pt idx="0">
                  <c:v>3</c:v>
                </c:pt>
                <c:pt idx="1">
                  <c:v>3</c:v>
                </c:pt>
                <c:pt idx="2">
                  <c:v>4</c:v>
                </c:pt>
                <c:pt idx="3">
                  <c:v>4</c:v>
                </c:pt>
                <c:pt idx="4">
                  <c:v>6</c:v>
                </c:pt>
              </c:numCache>
            </c:numRef>
          </c:val>
          <c:smooth val="0"/>
          <c:extLst>
            <c:ext xmlns:c16="http://schemas.microsoft.com/office/drawing/2014/chart" uri="{C3380CC4-5D6E-409C-BE32-E72D297353CC}">
              <c16:uniqueId val="{00000001-584C-49DF-938E-F36A5E173CD4}"/>
            </c:ext>
          </c:extLst>
        </c:ser>
        <c:dLbls>
          <c:showLegendKey val="0"/>
          <c:showVal val="0"/>
          <c:showCatName val="0"/>
          <c:showSerName val="0"/>
          <c:showPercent val="0"/>
          <c:showBubbleSize val="0"/>
        </c:dLbls>
        <c:marker val="1"/>
        <c:smooth val="0"/>
        <c:axId val="239815088"/>
        <c:axId val="239816048"/>
      </c:lineChart>
      <c:dateAx>
        <c:axId val="239815088"/>
        <c:scaling>
          <c:orientation val="minMax"/>
        </c:scaling>
        <c:delete val="0"/>
        <c:axPos val="b"/>
        <c:numFmt formatCode="mmm\ 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9816048"/>
        <c:crosses val="autoZero"/>
        <c:auto val="1"/>
        <c:lblOffset val="100"/>
        <c:baseTimeUnit val="months"/>
        <c:majorUnit val="3"/>
        <c:majorTimeUnit val="months"/>
      </c:dateAx>
      <c:valAx>
        <c:axId val="2398160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9815088"/>
        <c:crosses val="autoZero"/>
        <c:crossBetween val="between"/>
      </c:valAx>
      <c:spPr>
        <a:noFill/>
        <a:ln>
          <a:noFill/>
        </a:ln>
        <a:effectLst/>
      </c:spPr>
    </c:plotArea>
    <c:legend>
      <c:legendPos val="b"/>
      <c:layout>
        <c:manualLayout>
          <c:xMode val="edge"/>
          <c:yMode val="edge"/>
          <c:x val="0.16876946631671039"/>
          <c:y val="0.77256780402449698"/>
          <c:w val="0.67079418197725282"/>
          <c:h val="0.1996544181977252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b="1">
                <a:solidFill>
                  <a:srgbClr val="66254A"/>
                </a:solidFill>
              </a:rPr>
              <a:t>Key Element 8 - Non Pharm Approaches to Care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'Pg1. AUA in LTC Self-Assess'!$B$20</c:f>
              <c:strCache>
                <c:ptCount val="1"/>
                <c:pt idx="0">
                  <c:v>Key Element 8 - Non-Pharmacological Approaches to Care
Question 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'Pg1. AUA in LTC Self-Assess'!$C$6:$G$6</c:f>
              <c:numCache>
                <c:formatCode>mmm\ yyyy</c:formatCode>
                <c:ptCount val="5"/>
                <c:pt idx="0">
                  <c:v>45658</c:v>
                </c:pt>
                <c:pt idx="1">
                  <c:v>45748</c:v>
                </c:pt>
                <c:pt idx="2">
                  <c:v>45839</c:v>
                </c:pt>
                <c:pt idx="3">
                  <c:v>45931</c:v>
                </c:pt>
                <c:pt idx="4">
                  <c:v>46023</c:v>
                </c:pt>
              </c:numCache>
            </c:numRef>
          </c:cat>
          <c:val>
            <c:numRef>
              <c:f>'Pg1. AUA in LTC Self-Assess'!$C$20:$G$20</c:f>
              <c:numCache>
                <c:formatCode>General</c:formatCode>
                <c:ptCount val="5"/>
                <c:pt idx="0">
                  <c:v>4</c:v>
                </c:pt>
                <c:pt idx="1">
                  <c:v>3</c:v>
                </c:pt>
                <c:pt idx="2">
                  <c:v>3</c:v>
                </c:pt>
                <c:pt idx="3">
                  <c:v>3</c:v>
                </c:pt>
                <c:pt idx="4">
                  <c:v>3</c:v>
                </c:pt>
              </c:numCache>
            </c:numRef>
          </c:val>
          <c:smooth val="0"/>
          <c:extLst>
            <c:ext xmlns:c16="http://schemas.microsoft.com/office/drawing/2014/chart" uri="{C3380CC4-5D6E-409C-BE32-E72D297353CC}">
              <c16:uniqueId val="{00000000-588B-42D1-BF10-94CE25C6DFE7}"/>
            </c:ext>
          </c:extLst>
        </c:ser>
        <c:ser>
          <c:idx val="1"/>
          <c:order val="1"/>
          <c:tx>
            <c:strRef>
              <c:f>'Pg1. AUA in LTC Self-Assess'!$B$21</c:f>
              <c:strCache>
                <c:ptCount val="1"/>
                <c:pt idx="0">
                  <c:v>Key Element 8 - Non-Pharmacological Approaches to Care
Question 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'Pg1. AUA in LTC Self-Assess'!$C$6:$G$6</c:f>
              <c:numCache>
                <c:formatCode>mmm\ yyyy</c:formatCode>
                <c:ptCount val="5"/>
                <c:pt idx="0">
                  <c:v>45658</c:v>
                </c:pt>
                <c:pt idx="1">
                  <c:v>45748</c:v>
                </c:pt>
                <c:pt idx="2">
                  <c:v>45839</c:v>
                </c:pt>
                <c:pt idx="3">
                  <c:v>45931</c:v>
                </c:pt>
                <c:pt idx="4">
                  <c:v>46023</c:v>
                </c:pt>
              </c:numCache>
            </c:numRef>
          </c:cat>
          <c:val>
            <c:numRef>
              <c:f>'Pg1. AUA in LTC Self-Assess'!$C$21:$G$21</c:f>
              <c:numCache>
                <c:formatCode>General</c:formatCode>
                <c:ptCount val="5"/>
                <c:pt idx="0">
                  <c:v>2</c:v>
                </c:pt>
                <c:pt idx="1">
                  <c:v>2</c:v>
                </c:pt>
                <c:pt idx="2">
                  <c:v>2</c:v>
                </c:pt>
                <c:pt idx="3">
                  <c:v>3</c:v>
                </c:pt>
                <c:pt idx="4">
                  <c:v>3</c:v>
                </c:pt>
              </c:numCache>
            </c:numRef>
          </c:val>
          <c:smooth val="0"/>
          <c:extLst>
            <c:ext xmlns:c16="http://schemas.microsoft.com/office/drawing/2014/chart" uri="{C3380CC4-5D6E-409C-BE32-E72D297353CC}">
              <c16:uniqueId val="{00000001-588B-42D1-BF10-94CE25C6DFE7}"/>
            </c:ext>
          </c:extLst>
        </c:ser>
        <c:dLbls>
          <c:showLegendKey val="0"/>
          <c:showVal val="0"/>
          <c:showCatName val="0"/>
          <c:showSerName val="0"/>
          <c:showPercent val="0"/>
          <c:showBubbleSize val="0"/>
        </c:dLbls>
        <c:marker val="1"/>
        <c:smooth val="0"/>
        <c:axId val="2095321328"/>
        <c:axId val="2095322288"/>
      </c:lineChart>
      <c:dateAx>
        <c:axId val="2095321328"/>
        <c:scaling>
          <c:orientation val="minMax"/>
        </c:scaling>
        <c:delete val="0"/>
        <c:axPos val="b"/>
        <c:numFmt formatCode="mmm\ 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95322288"/>
        <c:crosses val="autoZero"/>
        <c:auto val="1"/>
        <c:lblOffset val="100"/>
        <c:baseTimeUnit val="months"/>
        <c:majorUnit val="3"/>
        <c:majorTimeUnit val="months"/>
      </c:dateAx>
      <c:valAx>
        <c:axId val="20953222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953213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rgbClr val="66254A"/>
                </a:solidFill>
              </a:rPr>
              <a:t>% of Potentially Inappropriate Use of Antipsychotics</a:t>
            </a:r>
          </a:p>
          <a:p>
            <a:pPr>
              <a:defRPr/>
            </a:pPr>
            <a:r>
              <a:rPr lang="en-US" b="1">
                <a:solidFill>
                  <a:srgbClr val="66254A"/>
                </a:solidFill>
              </a:rPr>
              <a:t>Unadjusted CIHI - Quarterly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'Pg2. Outcome Measures'!$C$10</c:f>
              <c:strCache>
                <c:ptCount val="1"/>
                <c:pt idx="0">
                  <c:v>% of potentially inappropriate use of antipsychotics-unadjusted CIHI</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'Pg2. Outcome Measures'!$B$11:$B$26</c:f>
              <c:strCache>
                <c:ptCount val="16"/>
                <c:pt idx="0">
                  <c:v>2023 Q1</c:v>
                </c:pt>
                <c:pt idx="1">
                  <c:v>2023 Q2</c:v>
                </c:pt>
                <c:pt idx="2">
                  <c:v>2023 Q3</c:v>
                </c:pt>
                <c:pt idx="3">
                  <c:v>2023 Q4</c:v>
                </c:pt>
                <c:pt idx="4">
                  <c:v>2024 Q1</c:v>
                </c:pt>
                <c:pt idx="5">
                  <c:v>2024 Q2</c:v>
                </c:pt>
                <c:pt idx="6">
                  <c:v>2024 Q3</c:v>
                </c:pt>
                <c:pt idx="7">
                  <c:v>2024 Q4</c:v>
                </c:pt>
                <c:pt idx="8">
                  <c:v>2025 Q1</c:v>
                </c:pt>
                <c:pt idx="9">
                  <c:v>2025 Q2</c:v>
                </c:pt>
                <c:pt idx="10">
                  <c:v>2025 Q3</c:v>
                </c:pt>
                <c:pt idx="11">
                  <c:v>2025 Q4</c:v>
                </c:pt>
                <c:pt idx="12">
                  <c:v>2026 Q1</c:v>
                </c:pt>
                <c:pt idx="13">
                  <c:v>2026 Q2</c:v>
                </c:pt>
                <c:pt idx="14">
                  <c:v>2026 Q3</c:v>
                </c:pt>
                <c:pt idx="15">
                  <c:v>2026 Q4</c:v>
                </c:pt>
              </c:strCache>
            </c:strRef>
          </c:cat>
          <c:val>
            <c:numRef>
              <c:f>'Pg2. Outcome Measures'!$C$11:$C$26</c:f>
              <c:numCache>
                <c:formatCode>0%</c:formatCode>
                <c:ptCount val="16"/>
                <c:pt idx="0">
                  <c:v>0.3</c:v>
                </c:pt>
                <c:pt idx="1">
                  <c:v>0.31</c:v>
                </c:pt>
                <c:pt idx="2">
                  <c:v>0.35</c:v>
                </c:pt>
                <c:pt idx="3">
                  <c:v>0.4</c:v>
                </c:pt>
                <c:pt idx="4">
                  <c:v>0.34</c:v>
                </c:pt>
                <c:pt idx="5">
                  <c:v>0.34</c:v>
                </c:pt>
                <c:pt idx="6">
                  <c:v>0.33</c:v>
                </c:pt>
                <c:pt idx="7">
                  <c:v>0.34</c:v>
                </c:pt>
                <c:pt idx="8">
                  <c:v>0.31</c:v>
                </c:pt>
                <c:pt idx="9">
                  <c:v>0.28000000000000003</c:v>
                </c:pt>
                <c:pt idx="10">
                  <c:v>0.25</c:v>
                </c:pt>
                <c:pt idx="11">
                  <c:v>0.27</c:v>
                </c:pt>
                <c:pt idx="12">
                  <c:v>0.22</c:v>
                </c:pt>
                <c:pt idx="13">
                  <c:v>0.2</c:v>
                </c:pt>
                <c:pt idx="14">
                  <c:v>0.18</c:v>
                </c:pt>
                <c:pt idx="15">
                  <c:v>0.18</c:v>
                </c:pt>
              </c:numCache>
            </c:numRef>
          </c:val>
          <c:smooth val="0"/>
          <c:extLst>
            <c:ext xmlns:c16="http://schemas.microsoft.com/office/drawing/2014/chart" uri="{C3380CC4-5D6E-409C-BE32-E72D297353CC}">
              <c16:uniqueId val="{00000000-51E3-40CB-9DBB-0D262097E91D}"/>
            </c:ext>
          </c:extLst>
        </c:ser>
        <c:dLbls>
          <c:showLegendKey val="0"/>
          <c:showVal val="0"/>
          <c:showCatName val="0"/>
          <c:showSerName val="0"/>
          <c:showPercent val="0"/>
          <c:showBubbleSize val="0"/>
        </c:dLbls>
        <c:marker val="1"/>
        <c:smooth val="0"/>
        <c:axId val="322917232"/>
        <c:axId val="322919152"/>
      </c:lineChart>
      <c:catAx>
        <c:axId val="322917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2919152"/>
        <c:crosses val="autoZero"/>
        <c:auto val="1"/>
        <c:lblAlgn val="ctr"/>
        <c:lblOffset val="100"/>
        <c:noMultiLvlLbl val="0"/>
      </c:catAx>
      <c:valAx>
        <c:axId val="3229191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29172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rgbClr val="66254A"/>
                </a:solidFill>
              </a:rPr>
              <a:t>% of Residents Administered Antipsychotics</a:t>
            </a:r>
          </a:p>
          <a:p>
            <a:pPr>
              <a:defRPr/>
            </a:pPr>
            <a:r>
              <a:rPr lang="en-US" b="1">
                <a:solidFill>
                  <a:srgbClr val="66254A"/>
                </a:solidFill>
              </a:rPr>
              <a:t>Monthly </a:t>
            </a:r>
            <a:r>
              <a:rPr lang="en-US"/>
              <a: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'Pg2. Outcome Measures'!$E$36</c:f>
              <c:strCache>
                <c:ptCount val="1"/>
                <c:pt idx="0">
                  <c:v>% of residents administered antipsychotics (unadjusted rate)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'Pg2. Outcome Measures'!$B$37:$B$48</c:f>
              <c:strCache>
                <c:ptCount val="12"/>
                <c:pt idx="0">
                  <c:v>Jan 2025 </c:v>
                </c:pt>
                <c:pt idx="1">
                  <c:v>Feb 2025</c:v>
                </c:pt>
                <c:pt idx="2">
                  <c:v>Mar 2025</c:v>
                </c:pt>
                <c:pt idx="3">
                  <c:v>Apr 2025</c:v>
                </c:pt>
                <c:pt idx="4">
                  <c:v>May 2025</c:v>
                </c:pt>
                <c:pt idx="5">
                  <c:v>Jun 2025</c:v>
                </c:pt>
                <c:pt idx="6">
                  <c:v>Jul 2025</c:v>
                </c:pt>
                <c:pt idx="7">
                  <c:v>Aug 2025</c:v>
                </c:pt>
                <c:pt idx="8">
                  <c:v>Sep 2025</c:v>
                </c:pt>
                <c:pt idx="9">
                  <c:v>Oct 2025</c:v>
                </c:pt>
                <c:pt idx="10">
                  <c:v>Nov 2025</c:v>
                </c:pt>
                <c:pt idx="11">
                  <c:v>Dec 2025</c:v>
                </c:pt>
              </c:strCache>
            </c:strRef>
          </c:cat>
          <c:val>
            <c:numRef>
              <c:f>'Pg2. Outcome Measures'!$E$37:$E$48</c:f>
              <c:numCache>
                <c:formatCode>0.00%</c:formatCode>
                <c:ptCount val="12"/>
                <c:pt idx="0">
                  <c:v>0.25</c:v>
                </c:pt>
                <c:pt idx="1">
                  <c:v>0.25252525252525254</c:v>
                </c:pt>
                <c:pt idx="2">
                  <c:v>0.24489795918367346</c:v>
                </c:pt>
                <c:pt idx="3">
                  <c:v>0.24242424242424243</c:v>
                </c:pt>
                <c:pt idx="4">
                  <c:v>0.23469387755102042</c:v>
                </c:pt>
                <c:pt idx="5">
                  <c:v>0.22448979591836735</c:v>
                </c:pt>
                <c:pt idx="6">
                  <c:v>0.22</c:v>
                </c:pt>
                <c:pt idx="7">
                  <c:v>0.20792079207920791</c:v>
                </c:pt>
                <c:pt idx="8">
                  <c:v>0.20202020202020202</c:v>
                </c:pt>
                <c:pt idx="9">
                  <c:v>0.19</c:v>
                </c:pt>
                <c:pt idx="10">
                  <c:v>0.18367346938775511</c:v>
                </c:pt>
                <c:pt idx="11">
                  <c:v>0.18</c:v>
                </c:pt>
              </c:numCache>
            </c:numRef>
          </c:val>
          <c:smooth val="0"/>
          <c:extLst>
            <c:ext xmlns:c16="http://schemas.microsoft.com/office/drawing/2014/chart" uri="{C3380CC4-5D6E-409C-BE32-E72D297353CC}">
              <c16:uniqueId val="{00000005-4EEB-40C9-B769-6DF418D6B66A}"/>
            </c:ext>
          </c:extLst>
        </c:ser>
        <c:dLbls>
          <c:showLegendKey val="0"/>
          <c:showVal val="0"/>
          <c:showCatName val="0"/>
          <c:showSerName val="0"/>
          <c:showPercent val="0"/>
          <c:showBubbleSize val="0"/>
        </c:dLbls>
        <c:marker val="1"/>
        <c:smooth val="0"/>
        <c:axId val="1247609983"/>
        <c:axId val="1247614783"/>
        <c:extLst/>
      </c:lineChart>
      <c:catAx>
        <c:axId val="12476099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7614783"/>
        <c:crosses val="autoZero"/>
        <c:auto val="0"/>
        <c:lblAlgn val="ctr"/>
        <c:lblOffset val="100"/>
        <c:noMultiLvlLbl val="0"/>
      </c:catAx>
      <c:valAx>
        <c:axId val="124761478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76099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rgbClr val="66254A"/>
                </a:solidFill>
              </a:rPr>
              <a:t>Total # of PRN Dispensations of Antipsychotics Monthly</a:t>
            </a:r>
            <a:r>
              <a:rPr lang="en-US"/>
              <a:t> </a:t>
            </a:r>
          </a:p>
        </c:rich>
      </c:tx>
      <c:layout>
        <c:manualLayout>
          <c:xMode val="edge"/>
          <c:yMode val="edge"/>
          <c:x val="0.16010770630381357"/>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'Pg3. Process Measures'!$C$35</c:f>
              <c:strCache>
                <c:ptCount val="1"/>
                <c:pt idx="0">
                  <c:v>Total # of PRN dispensations of antipsychotics </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'Pg3. Process Measures'!$B$36:$B$47</c:f>
              <c:strCache>
                <c:ptCount val="12"/>
                <c:pt idx="0">
                  <c:v>Jan 2025 </c:v>
                </c:pt>
                <c:pt idx="1">
                  <c:v>Feb 2025</c:v>
                </c:pt>
                <c:pt idx="2">
                  <c:v>Mar 2025</c:v>
                </c:pt>
                <c:pt idx="3">
                  <c:v>Apr 2025</c:v>
                </c:pt>
                <c:pt idx="4">
                  <c:v>May 2025</c:v>
                </c:pt>
                <c:pt idx="5">
                  <c:v>Jun 2025</c:v>
                </c:pt>
                <c:pt idx="6">
                  <c:v>Jul 2025</c:v>
                </c:pt>
                <c:pt idx="7">
                  <c:v>Aug 2025</c:v>
                </c:pt>
                <c:pt idx="8">
                  <c:v>Sep 2025</c:v>
                </c:pt>
                <c:pt idx="9">
                  <c:v>Oct 2025</c:v>
                </c:pt>
                <c:pt idx="10">
                  <c:v>Nov 2025</c:v>
                </c:pt>
                <c:pt idx="11">
                  <c:v>Dec 2025</c:v>
                </c:pt>
              </c:strCache>
            </c:strRef>
          </c:cat>
          <c:val>
            <c:numRef>
              <c:f>'Pg3. Process Measures'!$C$36:$C$47</c:f>
              <c:numCache>
                <c:formatCode>General</c:formatCode>
                <c:ptCount val="12"/>
                <c:pt idx="0">
                  <c:v>21</c:v>
                </c:pt>
                <c:pt idx="1">
                  <c:v>21</c:v>
                </c:pt>
                <c:pt idx="2">
                  <c:v>20</c:v>
                </c:pt>
                <c:pt idx="3">
                  <c:v>18</c:v>
                </c:pt>
                <c:pt idx="4">
                  <c:v>17</c:v>
                </c:pt>
                <c:pt idx="5">
                  <c:v>17</c:v>
                </c:pt>
                <c:pt idx="6">
                  <c:v>16</c:v>
                </c:pt>
                <c:pt idx="7">
                  <c:v>15</c:v>
                </c:pt>
                <c:pt idx="8">
                  <c:v>15</c:v>
                </c:pt>
                <c:pt idx="9">
                  <c:v>12</c:v>
                </c:pt>
                <c:pt idx="10">
                  <c:v>9</c:v>
                </c:pt>
                <c:pt idx="11">
                  <c:v>9</c:v>
                </c:pt>
              </c:numCache>
            </c:numRef>
          </c:val>
          <c:smooth val="0"/>
          <c:extLst>
            <c:ext xmlns:c16="http://schemas.microsoft.com/office/drawing/2014/chart" uri="{C3380CC4-5D6E-409C-BE32-E72D297353CC}">
              <c16:uniqueId val="{00000000-0545-405E-BC13-8134962D183F}"/>
            </c:ext>
          </c:extLst>
        </c:ser>
        <c:dLbls>
          <c:showLegendKey val="0"/>
          <c:showVal val="0"/>
          <c:showCatName val="0"/>
          <c:showSerName val="0"/>
          <c:showPercent val="0"/>
          <c:showBubbleSize val="0"/>
        </c:dLbls>
        <c:marker val="1"/>
        <c:smooth val="0"/>
        <c:axId val="1493034367"/>
        <c:axId val="1493035807"/>
      </c:lineChart>
      <c:catAx>
        <c:axId val="14930343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3035807"/>
        <c:crosses val="autoZero"/>
        <c:auto val="1"/>
        <c:lblAlgn val="ctr"/>
        <c:lblOffset val="100"/>
        <c:noMultiLvlLbl val="0"/>
      </c:catAx>
      <c:valAx>
        <c:axId val="149303580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303436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rgbClr val="66254A"/>
                </a:solidFill>
              </a:rPr>
              <a:t>Total # of....</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'Pg3. Process Measures'!$C$59</c:f>
              <c:strCache>
                <c:ptCount val="1"/>
                <c:pt idx="0">
                  <c:v>Total # Of</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'Pg3. Process Measures'!$B$60:$B$71</c:f>
              <c:strCache>
                <c:ptCount val="12"/>
                <c:pt idx="0">
                  <c:v>Jan 2025 </c:v>
                </c:pt>
                <c:pt idx="1">
                  <c:v>Feb 2025</c:v>
                </c:pt>
                <c:pt idx="2">
                  <c:v>Mar 2025</c:v>
                </c:pt>
                <c:pt idx="3">
                  <c:v>Apr 2025</c:v>
                </c:pt>
                <c:pt idx="4">
                  <c:v>May 2025</c:v>
                </c:pt>
                <c:pt idx="5">
                  <c:v>Jun 2025</c:v>
                </c:pt>
                <c:pt idx="6">
                  <c:v>Jul 2025</c:v>
                </c:pt>
                <c:pt idx="7">
                  <c:v>Aug 2025</c:v>
                </c:pt>
                <c:pt idx="8">
                  <c:v>Sep 2025</c:v>
                </c:pt>
                <c:pt idx="9">
                  <c:v>Oct 2025</c:v>
                </c:pt>
                <c:pt idx="10">
                  <c:v>Nov 2025</c:v>
                </c:pt>
                <c:pt idx="11">
                  <c:v>Dec 2025</c:v>
                </c:pt>
              </c:strCache>
            </c:strRef>
          </c:cat>
          <c:val>
            <c:numRef>
              <c:f>'Pg3. Process Measures'!$C$60:$C$71</c:f>
              <c:numCache>
                <c:formatCode>General</c:formatCode>
                <c:ptCount val="12"/>
                <c:pt idx="0">
                  <c:v>4</c:v>
                </c:pt>
                <c:pt idx="1">
                  <c:v>5</c:v>
                </c:pt>
                <c:pt idx="2">
                  <c:v>3</c:v>
                </c:pt>
                <c:pt idx="3">
                  <c:v>2</c:v>
                </c:pt>
                <c:pt idx="4">
                  <c:v>0</c:v>
                </c:pt>
                <c:pt idx="5">
                  <c:v>2</c:v>
                </c:pt>
                <c:pt idx="6">
                  <c:v>0</c:v>
                </c:pt>
                <c:pt idx="7">
                  <c:v>1</c:v>
                </c:pt>
                <c:pt idx="8">
                  <c:v>2</c:v>
                </c:pt>
                <c:pt idx="9">
                  <c:v>1</c:v>
                </c:pt>
                <c:pt idx="10">
                  <c:v>1</c:v>
                </c:pt>
                <c:pt idx="11">
                  <c:v>0</c:v>
                </c:pt>
              </c:numCache>
            </c:numRef>
          </c:val>
          <c:smooth val="0"/>
          <c:extLst>
            <c:ext xmlns:c16="http://schemas.microsoft.com/office/drawing/2014/chart" uri="{C3380CC4-5D6E-409C-BE32-E72D297353CC}">
              <c16:uniqueId val="{00000000-9BCD-42E4-9B82-C2B201E02715}"/>
            </c:ext>
          </c:extLst>
        </c:ser>
        <c:dLbls>
          <c:showLegendKey val="0"/>
          <c:showVal val="0"/>
          <c:showCatName val="0"/>
          <c:showSerName val="0"/>
          <c:showPercent val="0"/>
          <c:showBubbleSize val="0"/>
        </c:dLbls>
        <c:marker val="1"/>
        <c:smooth val="0"/>
        <c:axId val="1215745296"/>
        <c:axId val="1215745776"/>
      </c:lineChart>
      <c:catAx>
        <c:axId val="1215745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5745776"/>
        <c:crosses val="autoZero"/>
        <c:auto val="1"/>
        <c:lblAlgn val="ctr"/>
        <c:lblOffset val="100"/>
        <c:noMultiLvlLbl val="0"/>
      </c:catAx>
      <c:valAx>
        <c:axId val="12157457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574529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rgbClr val="66254A"/>
                </a:solidFill>
              </a:rPr>
              <a:t>% of RAI</a:t>
            </a:r>
            <a:r>
              <a:rPr lang="en-US" b="1" baseline="0">
                <a:solidFill>
                  <a:srgbClr val="66254A"/>
                </a:solidFill>
              </a:rPr>
              <a:t> Assessment Completion</a:t>
            </a:r>
          </a:p>
          <a:p>
            <a:pPr>
              <a:defRPr/>
            </a:pPr>
            <a:r>
              <a:rPr lang="en-US" b="1">
                <a:solidFill>
                  <a:srgbClr val="66254A"/>
                </a:solidFill>
              </a:rPr>
              <a:t>Unadjusted CIHI - Quarterly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'Pg3. Process Measures'!$C$10</c:f>
              <c:strCache>
                <c:ptCount val="1"/>
                <c:pt idx="0">
                  <c:v>% MDS RAI/interRAI Assessment Completion-unadjusted CIHI</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'Pg3. Process Measures'!$B$11:$B$26</c:f>
              <c:strCache>
                <c:ptCount val="16"/>
                <c:pt idx="0">
                  <c:v>2023 Q1</c:v>
                </c:pt>
                <c:pt idx="1">
                  <c:v>2023 Q2</c:v>
                </c:pt>
                <c:pt idx="2">
                  <c:v>2023 Q3</c:v>
                </c:pt>
                <c:pt idx="3">
                  <c:v>2023 Q4</c:v>
                </c:pt>
                <c:pt idx="4">
                  <c:v>2024 Q1</c:v>
                </c:pt>
                <c:pt idx="5">
                  <c:v>2024 Q2</c:v>
                </c:pt>
                <c:pt idx="6">
                  <c:v>2024 Q3</c:v>
                </c:pt>
                <c:pt idx="7">
                  <c:v>2024 Q4</c:v>
                </c:pt>
                <c:pt idx="8">
                  <c:v>2025 Q1</c:v>
                </c:pt>
                <c:pt idx="9">
                  <c:v>2025 Q2</c:v>
                </c:pt>
                <c:pt idx="10">
                  <c:v>2025 Q3</c:v>
                </c:pt>
                <c:pt idx="11">
                  <c:v>2025 Q4</c:v>
                </c:pt>
                <c:pt idx="12">
                  <c:v>2026 Q1</c:v>
                </c:pt>
                <c:pt idx="13">
                  <c:v>2026 Q2</c:v>
                </c:pt>
                <c:pt idx="14">
                  <c:v>2026 Q3</c:v>
                </c:pt>
                <c:pt idx="15">
                  <c:v>2026 Q4</c:v>
                </c:pt>
              </c:strCache>
            </c:strRef>
          </c:cat>
          <c:val>
            <c:numRef>
              <c:f>'Pg3. Process Measures'!$C$11:$C$26</c:f>
              <c:numCache>
                <c:formatCode>0%</c:formatCode>
                <c:ptCount val="16"/>
                <c:pt idx="0">
                  <c:v>0.65</c:v>
                </c:pt>
                <c:pt idx="1">
                  <c:v>0.5</c:v>
                </c:pt>
                <c:pt idx="2">
                  <c:v>0.5</c:v>
                </c:pt>
                <c:pt idx="3">
                  <c:v>0.65</c:v>
                </c:pt>
                <c:pt idx="4">
                  <c:v>0.65</c:v>
                </c:pt>
                <c:pt idx="5">
                  <c:v>0.65</c:v>
                </c:pt>
                <c:pt idx="6">
                  <c:v>0.65</c:v>
                </c:pt>
                <c:pt idx="7">
                  <c:v>0.7</c:v>
                </c:pt>
                <c:pt idx="8">
                  <c:v>0.75</c:v>
                </c:pt>
                <c:pt idx="9">
                  <c:v>0.85</c:v>
                </c:pt>
                <c:pt idx="10">
                  <c:v>0.9</c:v>
                </c:pt>
                <c:pt idx="11">
                  <c:v>0.9</c:v>
                </c:pt>
                <c:pt idx="12">
                  <c:v>0.9</c:v>
                </c:pt>
                <c:pt idx="13">
                  <c:v>1</c:v>
                </c:pt>
                <c:pt idx="14">
                  <c:v>1</c:v>
                </c:pt>
                <c:pt idx="15">
                  <c:v>1</c:v>
                </c:pt>
              </c:numCache>
            </c:numRef>
          </c:val>
          <c:smooth val="0"/>
          <c:extLst>
            <c:ext xmlns:c16="http://schemas.microsoft.com/office/drawing/2014/chart" uri="{C3380CC4-5D6E-409C-BE32-E72D297353CC}">
              <c16:uniqueId val="{00000001-61FC-4FC5-A075-F3A5A6BB3E56}"/>
            </c:ext>
          </c:extLst>
        </c:ser>
        <c:dLbls>
          <c:showLegendKey val="0"/>
          <c:showVal val="0"/>
          <c:showCatName val="0"/>
          <c:showSerName val="0"/>
          <c:showPercent val="0"/>
          <c:showBubbleSize val="0"/>
        </c:dLbls>
        <c:marker val="1"/>
        <c:smooth val="0"/>
        <c:axId val="491535328"/>
        <c:axId val="491527648"/>
      </c:lineChart>
      <c:catAx>
        <c:axId val="491535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1527648"/>
        <c:crosses val="autoZero"/>
        <c:auto val="1"/>
        <c:lblAlgn val="ctr"/>
        <c:lblOffset val="100"/>
        <c:noMultiLvlLbl val="0"/>
      </c:catAx>
      <c:valAx>
        <c:axId val="4915276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15353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b="1">
                <a:solidFill>
                  <a:srgbClr val="66254A"/>
                </a:solidFill>
              </a:rPr>
              <a:t>Total # of Falls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'Pg4. Balancing Measures'!$C$8</c:f>
              <c:strCache>
                <c:ptCount val="1"/>
                <c:pt idx="0">
                  <c:v>Total # of Falls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'Pg4. Balancing Measures'!$B$9:$B$20</c:f>
              <c:strCache>
                <c:ptCount val="12"/>
                <c:pt idx="0">
                  <c:v>Jan 2025 </c:v>
                </c:pt>
                <c:pt idx="1">
                  <c:v>Feb 2025</c:v>
                </c:pt>
                <c:pt idx="2">
                  <c:v>Mar 2025</c:v>
                </c:pt>
                <c:pt idx="3">
                  <c:v>Apr 2025</c:v>
                </c:pt>
                <c:pt idx="4">
                  <c:v>May 2025</c:v>
                </c:pt>
                <c:pt idx="5">
                  <c:v>Jun 2025</c:v>
                </c:pt>
                <c:pt idx="6">
                  <c:v>Jul 2025</c:v>
                </c:pt>
                <c:pt idx="7">
                  <c:v>Aug 2025</c:v>
                </c:pt>
                <c:pt idx="8">
                  <c:v>Sep 2025</c:v>
                </c:pt>
                <c:pt idx="9">
                  <c:v>Oct 2025</c:v>
                </c:pt>
                <c:pt idx="10">
                  <c:v>Nov 2025</c:v>
                </c:pt>
                <c:pt idx="11">
                  <c:v>Dec 2025</c:v>
                </c:pt>
              </c:strCache>
            </c:strRef>
          </c:cat>
          <c:val>
            <c:numRef>
              <c:f>'Pg4. Balancing Measures'!$C$9:$C$20</c:f>
              <c:numCache>
                <c:formatCode>General</c:formatCode>
                <c:ptCount val="12"/>
                <c:pt idx="0">
                  <c:v>5</c:v>
                </c:pt>
                <c:pt idx="1">
                  <c:v>4</c:v>
                </c:pt>
                <c:pt idx="2">
                  <c:v>3</c:v>
                </c:pt>
                <c:pt idx="3">
                  <c:v>3</c:v>
                </c:pt>
                <c:pt idx="4">
                  <c:v>3</c:v>
                </c:pt>
                <c:pt idx="5">
                  <c:v>3</c:v>
                </c:pt>
                <c:pt idx="6">
                  <c:v>2</c:v>
                </c:pt>
                <c:pt idx="7">
                  <c:v>2</c:v>
                </c:pt>
                <c:pt idx="8">
                  <c:v>1</c:v>
                </c:pt>
                <c:pt idx="9">
                  <c:v>2</c:v>
                </c:pt>
                <c:pt idx="10">
                  <c:v>1</c:v>
                </c:pt>
                <c:pt idx="11">
                  <c:v>2</c:v>
                </c:pt>
              </c:numCache>
            </c:numRef>
          </c:val>
          <c:smooth val="0"/>
          <c:extLst>
            <c:ext xmlns:c16="http://schemas.microsoft.com/office/drawing/2014/chart" uri="{C3380CC4-5D6E-409C-BE32-E72D297353CC}">
              <c16:uniqueId val="{00000000-C61C-4098-A16A-0E5C499A08F0}"/>
            </c:ext>
          </c:extLst>
        </c:ser>
        <c:dLbls>
          <c:showLegendKey val="0"/>
          <c:showVal val="0"/>
          <c:showCatName val="0"/>
          <c:showSerName val="0"/>
          <c:showPercent val="0"/>
          <c:showBubbleSize val="0"/>
        </c:dLbls>
        <c:marker val="1"/>
        <c:smooth val="0"/>
        <c:axId val="1494753215"/>
        <c:axId val="1494747935"/>
      </c:lineChart>
      <c:catAx>
        <c:axId val="14947532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4747935"/>
        <c:crosses val="autoZero"/>
        <c:auto val="1"/>
        <c:lblAlgn val="ctr"/>
        <c:lblOffset val="100"/>
        <c:noMultiLvlLbl val="0"/>
      </c:catAx>
      <c:valAx>
        <c:axId val="149474793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47532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rot="0" vert="horz" anchor="ctr" anchorCtr="0"/>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rgbClr val="66254A"/>
                </a:solidFill>
              </a:rPr>
              <a:t>Total # of Emergency Physical Restraints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944657754270354E-2"/>
          <c:y val="0.15764533506113806"/>
          <c:w val="0.92976700480815477"/>
          <c:h val="0.69706378062591867"/>
        </c:manualLayout>
      </c:layout>
      <c:lineChart>
        <c:grouping val="standard"/>
        <c:varyColors val="0"/>
        <c:ser>
          <c:idx val="0"/>
          <c:order val="0"/>
          <c:tx>
            <c:strRef>
              <c:f>'Pg4. Balancing Measures'!$C$30</c:f>
              <c:strCache>
                <c:ptCount val="1"/>
                <c:pt idx="0">
                  <c:v>Total # of Emergency Physical Restraints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'Pg4. Balancing Measures'!$B$31:$B$42</c:f>
              <c:strCache>
                <c:ptCount val="12"/>
                <c:pt idx="0">
                  <c:v>Jan 2025 </c:v>
                </c:pt>
                <c:pt idx="1">
                  <c:v>Feb 2025</c:v>
                </c:pt>
                <c:pt idx="2">
                  <c:v>Mar 2025</c:v>
                </c:pt>
                <c:pt idx="3">
                  <c:v>Apr 2025</c:v>
                </c:pt>
                <c:pt idx="4">
                  <c:v>May 2025</c:v>
                </c:pt>
                <c:pt idx="5">
                  <c:v>Jun 2025</c:v>
                </c:pt>
                <c:pt idx="6">
                  <c:v>Jul 2025</c:v>
                </c:pt>
                <c:pt idx="7">
                  <c:v>Aug 2025</c:v>
                </c:pt>
                <c:pt idx="8">
                  <c:v>Sep 2025</c:v>
                </c:pt>
                <c:pt idx="9">
                  <c:v>Oct 2025</c:v>
                </c:pt>
                <c:pt idx="10">
                  <c:v>Nov 2025</c:v>
                </c:pt>
                <c:pt idx="11">
                  <c:v>Dec 2025</c:v>
                </c:pt>
              </c:strCache>
            </c:strRef>
          </c:cat>
          <c:val>
            <c:numRef>
              <c:f>'Pg4. Balancing Measures'!$C$31:$C$42</c:f>
              <c:numCache>
                <c:formatCode>General</c:formatCode>
                <c:ptCount val="12"/>
                <c:pt idx="0">
                  <c:v>1</c:v>
                </c:pt>
                <c:pt idx="1">
                  <c:v>2</c:v>
                </c:pt>
                <c:pt idx="2">
                  <c:v>0</c:v>
                </c:pt>
                <c:pt idx="3">
                  <c:v>1</c:v>
                </c:pt>
                <c:pt idx="4">
                  <c:v>1</c:v>
                </c:pt>
                <c:pt idx="5">
                  <c:v>0</c:v>
                </c:pt>
                <c:pt idx="6">
                  <c:v>1</c:v>
                </c:pt>
                <c:pt idx="7">
                  <c:v>0</c:v>
                </c:pt>
                <c:pt idx="8">
                  <c:v>1</c:v>
                </c:pt>
                <c:pt idx="9">
                  <c:v>0</c:v>
                </c:pt>
                <c:pt idx="10">
                  <c:v>0</c:v>
                </c:pt>
                <c:pt idx="11">
                  <c:v>0</c:v>
                </c:pt>
              </c:numCache>
            </c:numRef>
          </c:val>
          <c:smooth val="0"/>
          <c:extLst>
            <c:ext xmlns:c16="http://schemas.microsoft.com/office/drawing/2014/chart" uri="{C3380CC4-5D6E-409C-BE32-E72D297353CC}">
              <c16:uniqueId val="{00000000-7B8A-4D87-B11C-0E538189D9EE}"/>
            </c:ext>
          </c:extLst>
        </c:ser>
        <c:dLbls>
          <c:showLegendKey val="0"/>
          <c:showVal val="0"/>
          <c:showCatName val="0"/>
          <c:showSerName val="0"/>
          <c:showPercent val="0"/>
          <c:showBubbleSize val="0"/>
        </c:dLbls>
        <c:marker val="1"/>
        <c:smooth val="0"/>
        <c:axId val="971226671"/>
        <c:axId val="971226191"/>
      </c:lineChart>
      <c:catAx>
        <c:axId val="9712266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1226191"/>
        <c:crosses val="autoZero"/>
        <c:auto val="1"/>
        <c:lblAlgn val="ctr"/>
        <c:lblOffset val="100"/>
        <c:noMultiLvlLbl val="0"/>
      </c:catAx>
      <c:valAx>
        <c:axId val="971226191"/>
        <c:scaling>
          <c:orientation val="minMax"/>
          <c:max val="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1226671"/>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rgbClr val="66254A"/>
                </a:solidFill>
              </a:rPr>
              <a:t>Total # of</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'Pg4. Balancing Measures'!$C$51</c:f>
              <c:strCache>
                <c:ptCount val="1"/>
                <c:pt idx="0">
                  <c:v>Total # Of</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'Pg4. Balancing Measures'!$B$52:$B$63</c:f>
              <c:strCache>
                <c:ptCount val="12"/>
                <c:pt idx="0">
                  <c:v>Jan 2025 </c:v>
                </c:pt>
                <c:pt idx="1">
                  <c:v>Feb 2025</c:v>
                </c:pt>
                <c:pt idx="2">
                  <c:v>Mar 2025</c:v>
                </c:pt>
                <c:pt idx="3">
                  <c:v>Apr 2025</c:v>
                </c:pt>
                <c:pt idx="4">
                  <c:v>May 2025</c:v>
                </c:pt>
                <c:pt idx="5">
                  <c:v>Jun 2025</c:v>
                </c:pt>
                <c:pt idx="6">
                  <c:v>Jul 2025</c:v>
                </c:pt>
                <c:pt idx="7">
                  <c:v>Aug 2025</c:v>
                </c:pt>
                <c:pt idx="8">
                  <c:v>Sep 2025</c:v>
                </c:pt>
                <c:pt idx="9">
                  <c:v>Oct 2025</c:v>
                </c:pt>
                <c:pt idx="10">
                  <c:v>Nov 2025</c:v>
                </c:pt>
                <c:pt idx="11">
                  <c:v>Dec 2025</c:v>
                </c:pt>
              </c:strCache>
            </c:strRef>
          </c:cat>
          <c:val>
            <c:numRef>
              <c:f>'Pg4. Balancing Measures'!$C$52:$C$63</c:f>
              <c:numCache>
                <c:formatCode>General</c:formatCode>
                <c:ptCount val="12"/>
                <c:pt idx="0">
                  <c:v>4</c:v>
                </c:pt>
                <c:pt idx="1">
                  <c:v>5</c:v>
                </c:pt>
                <c:pt idx="2">
                  <c:v>3</c:v>
                </c:pt>
                <c:pt idx="3">
                  <c:v>2</c:v>
                </c:pt>
                <c:pt idx="4">
                  <c:v>0</c:v>
                </c:pt>
                <c:pt idx="5">
                  <c:v>2</c:v>
                </c:pt>
                <c:pt idx="6">
                  <c:v>0</c:v>
                </c:pt>
                <c:pt idx="7">
                  <c:v>1</c:v>
                </c:pt>
                <c:pt idx="8">
                  <c:v>2</c:v>
                </c:pt>
                <c:pt idx="9">
                  <c:v>1</c:v>
                </c:pt>
                <c:pt idx="10">
                  <c:v>1</c:v>
                </c:pt>
                <c:pt idx="11">
                  <c:v>0</c:v>
                </c:pt>
              </c:numCache>
            </c:numRef>
          </c:val>
          <c:smooth val="0"/>
          <c:extLst>
            <c:ext xmlns:c16="http://schemas.microsoft.com/office/drawing/2014/chart" uri="{C3380CC4-5D6E-409C-BE32-E72D297353CC}">
              <c16:uniqueId val="{00000000-D89C-4412-A1F2-D2BD968D6420}"/>
            </c:ext>
          </c:extLst>
        </c:ser>
        <c:dLbls>
          <c:showLegendKey val="0"/>
          <c:showVal val="0"/>
          <c:showCatName val="0"/>
          <c:showSerName val="0"/>
          <c:showPercent val="0"/>
          <c:showBubbleSize val="0"/>
        </c:dLbls>
        <c:marker val="1"/>
        <c:smooth val="0"/>
        <c:axId val="1221201856"/>
        <c:axId val="1221202336"/>
      </c:lineChart>
      <c:catAx>
        <c:axId val="1221201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21202336"/>
        <c:crosses val="autoZero"/>
        <c:auto val="1"/>
        <c:lblAlgn val="ctr"/>
        <c:lblOffset val="100"/>
        <c:noMultiLvlLbl val="0"/>
      </c:catAx>
      <c:valAx>
        <c:axId val="12212023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212018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rgbClr val="66254A"/>
                </a:solidFill>
              </a:rPr>
              <a:t>Total # of Responsive</a:t>
            </a:r>
            <a:r>
              <a:rPr lang="en-US" b="1" baseline="0">
                <a:solidFill>
                  <a:srgbClr val="66254A"/>
                </a:solidFill>
              </a:rPr>
              <a:t> Behaviour </a:t>
            </a:r>
            <a:r>
              <a:rPr lang="en-US" b="1">
                <a:solidFill>
                  <a:srgbClr val="66254A"/>
                </a:solidFill>
              </a:rPr>
              <a:t>Incidents Resulting </a:t>
            </a:r>
          </a:p>
          <a:p>
            <a:pPr>
              <a:defRPr/>
            </a:pPr>
            <a:r>
              <a:rPr lang="en-US" b="1">
                <a:solidFill>
                  <a:srgbClr val="66254A"/>
                </a:solidFill>
              </a:rPr>
              <a:t>in Harm and/or ED Transfer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'Pg5. Optional'!$C$9</c:f>
              <c:strCache>
                <c:ptCount val="1"/>
                <c:pt idx="0">
                  <c:v>Total # of incidents reported that resulted in harm and/or ED transfer</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'Pg5. Optional'!$B$10:$B$21</c:f>
              <c:strCache>
                <c:ptCount val="12"/>
                <c:pt idx="0">
                  <c:v>Jan 2025 </c:v>
                </c:pt>
                <c:pt idx="1">
                  <c:v>Feb 2025</c:v>
                </c:pt>
                <c:pt idx="2">
                  <c:v>Mar 2025</c:v>
                </c:pt>
                <c:pt idx="3">
                  <c:v>Apr 2025</c:v>
                </c:pt>
                <c:pt idx="4">
                  <c:v>May 2025</c:v>
                </c:pt>
                <c:pt idx="5">
                  <c:v>Jun 2025</c:v>
                </c:pt>
                <c:pt idx="6">
                  <c:v>Jul 2025</c:v>
                </c:pt>
                <c:pt idx="7">
                  <c:v>Aug 2025</c:v>
                </c:pt>
                <c:pt idx="8">
                  <c:v>Sep 2025</c:v>
                </c:pt>
                <c:pt idx="9">
                  <c:v>Oct 2025</c:v>
                </c:pt>
                <c:pt idx="10">
                  <c:v>Nov 2025</c:v>
                </c:pt>
                <c:pt idx="11">
                  <c:v>Dec 2025</c:v>
                </c:pt>
              </c:strCache>
            </c:strRef>
          </c:cat>
          <c:val>
            <c:numRef>
              <c:f>'Pg5. Optional'!$C$10:$C$21</c:f>
              <c:numCache>
                <c:formatCode>General</c:formatCode>
                <c:ptCount val="12"/>
                <c:pt idx="0">
                  <c:v>21</c:v>
                </c:pt>
                <c:pt idx="1">
                  <c:v>21</c:v>
                </c:pt>
                <c:pt idx="2">
                  <c:v>20</c:v>
                </c:pt>
                <c:pt idx="3">
                  <c:v>18</c:v>
                </c:pt>
                <c:pt idx="4">
                  <c:v>17</c:v>
                </c:pt>
                <c:pt idx="5">
                  <c:v>17</c:v>
                </c:pt>
                <c:pt idx="6">
                  <c:v>16</c:v>
                </c:pt>
                <c:pt idx="7">
                  <c:v>15</c:v>
                </c:pt>
                <c:pt idx="8">
                  <c:v>15</c:v>
                </c:pt>
                <c:pt idx="9">
                  <c:v>12</c:v>
                </c:pt>
                <c:pt idx="10">
                  <c:v>9</c:v>
                </c:pt>
                <c:pt idx="11">
                  <c:v>9</c:v>
                </c:pt>
              </c:numCache>
            </c:numRef>
          </c:val>
          <c:smooth val="0"/>
          <c:extLst>
            <c:ext xmlns:c16="http://schemas.microsoft.com/office/drawing/2014/chart" uri="{C3380CC4-5D6E-409C-BE32-E72D297353CC}">
              <c16:uniqueId val="{00000001-D353-427F-AA3D-A21EC38443B2}"/>
            </c:ext>
          </c:extLst>
        </c:ser>
        <c:dLbls>
          <c:showLegendKey val="0"/>
          <c:showVal val="0"/>
          <c:showCatName val="0"/>
          <c:showSerName val="0"/>
          <c:showPercent val="0"/>
          <c:showBubbleSize val="0"/>
        </c:dLbls>
        <c:marker val="1"/>
        <c:smooth val="0"/>
        <c:axId val="1077375583"/>
        <c:axId val="1077377023"/>
      </c:lineChart>
      <c:catAx>
        <c:axId val="10773755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7377023"/>
        <c:crosses val="autoZero"/>
        <c:auto val="1"/>
        <c:lblAlgn val="ctr"/>
        <c:lblOffset val="100"/>
        <c:noMultiLvlLbl val="0"/>
      </c:catAx>
      <c:valAx>
        <c:axId val="107737702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73755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rgbClr val="66254A"/>
                </a:solidFill>
              </a:rPr>
              <a:t>Total # Staff Injury Incidents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'Pg5. Optional'!$C$31</c:f>
              <c:strCache>
                <c:ptCount val="1"/>
                <c:pt idx="0">
                  <c:v>Total # Staff Injury Incidents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'Pg5. Optional'!$B$32:$B$43</c:f>
              <c:strCache>
                <c:ptCount val="12"/>
                <c:pt idx="0">
                  <c:v>Jan 2025 </c:v>
                </c:pt>
                <c:pt idx="1">
                  <c:v>Feb 2025</c:v>
                </c:pt>
                <c:pt idx="2">
                  <c:v>Mar 2025</c:v>
                </c:pt>
                <c:pt idx="3">
                  <c:v>Apr 2025</c:v>
                </c:pt>
                <c:pt idx="4">
                  <c:v>May 2025</c:v>
                </c:pt>
                <c:pt idx="5">
                  <c:v>Jun 2025</c:v>
                </c:pt>
                <c:pt idx="6">
                  <c:v>Jul 2025</c:v>
                </c:pt>
                <c:pt idx="7">
                  <c:v>Aug 2025</c:v>
                </c:pt>
                <c:pt idx="8">
                  <c:v>Sep 2025</c:v>
                </c:pt>
                <c:pt idx="9">
                  <c:v>Oct 2025</c:v>
                </c:pt>
                <c:pt idx="10">
                  <c:v>Nov 2025</c:v>
                </c:pt>
                <c:pt idx="11">
                  <c:v>Dec 2025</c:v>
                </c:pt>
              </c:strCache>
            </c:strRef>
          </c:cat>
          <c:val>
            <c:numRef>
              <c:f>'Pg5. Optional'!$C$32:$C$43</c:f>
              <c:numCache>
                <c:formatCode>General</c:formatCode>
                <c:ptCount val="12"/>
                <c:pt idx="0">
                  <c:v>4</c:v>
                </c:pt>
                <c:pt idx="1">
                  <c:v>5</c:v>
                </c:pt>
                <c:pt idx="2">
                  <c:v>3</c:v>
                </c:pt>
                <c:pt idx="3">
                  <c:v>2</c:v>
                </c:pt>
                <c:pt idx="4">
                  <c:v>0</c:v>
                </c:pt>
                <c:pt idx="5">
                  <c:v>2</c:v>
                </c:pt>
                <c:pt idx="6">
                  <c:v>0</c:v>
                </c:pt>
                <c:pt idx="7">
                  <c:v>1</c:v>
                </c:pt>
                <c:pt idx="8">
                  <c:v>2</c:v>
                </c:pt>
                <c:pt idx="9">
                  <c:v>1</c:v>
                </c:pt>
                <c:pt idx="10">
                  <c:v>1</c:v>
                </c:pt>
                <c:pt idx="11">
                  <c:v>0</c:v>
                </c:pt>
              </c:numCache>
            </c:numRef>
          </c:val>
          <c:smooth val="0"/>
          <c:extLst>
            <c:ext xmlns:c16="http://schemas.microsoft.com/office/drawing/2014/chart" uri="{C3380CC4-5D6E-409C-BE32-E72D297353CC}">
              <c16:uniqueId val="{00000001-4248-4F55-9B5E-9BE72CFBF33D}"/>
            </c:ext>
          </c:extLst>
        </c:ser>
        <c:dLbls>
          <c:showLegendKey val="0"/>
          <c:showVal val="0"/>
          <c:showCatName val="0"/>
          <c:showSerName val="0"/>
          <c:showPercent val="0"/>
          <c:showBubbleSize val="0"/>
        </c:dLbls>
        <c:marker val="1"/>
        <c:smooth val="0"/>
        <c:axId val="1494758015"/>
        <c:axId val="1494758495"/>
      </c:lineChart>
      <c:catAx>
        <c:axId val="14947580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4758495"/>
        <c:crosses val="autoZero"/>
        <c:auto val="1"/>
        <c:lblAlgn val="ctr"/>
        <c:lblOffset val="100"/>
        <c:noMultiLvlLbl val="0"/>
      </c:catAx>
      <c:valAx>
        <c:axId val="1494758495"/>
        <c:scaling>
          <c:orientation val="minMax"/>
          <c:max val="1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47580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rgbClr val="66254A"/>
                </a:solidFill>
              </a:rPr>
              <a:t>HPRD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'Pg5. Optional'!$C$52</c:f>
              <c:strCache>
                <c:ptCount val="1"/>
                <c:pt idx="0">
                  <c:v>HPRD</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'Pg5. Optional'!$B$53:$B$64</c:f>
              <c:strCache>
                <c:ptCount val="12"/>
                <c:pt idx="0">
                  <c:v>Jan 2025 </c:v>
                </c:pt>
                <c:pt idx="1">
                  <c:v>Feb 2025</c:v>
                </c:pt>
                <c:pt idx="2">
                  <c:v>Mar 2025</c:v>
                </c:pt>
                <c:pt idx="3">
                  <c:v>Apr 2025</c:v>
                </c:pt>
                <c:pt idx="4">
                  <c:v>May 2025</c:v>
                </c:pt>
                <c:pt idx="5">
                  <c:v>Jun 2025</c:v>
                </c:pt>
                <c:pt idx="6">
                  <c:v>Jul 2025</c:v>
                </c:pt>
                <c:pt idx="7">
                  <c:v>Aug 2025</c:v>
                </c:pt>
                <c:pt idx="8">
                  <c:v>Sep 2025</c:v>
                </c:pt>
                <c:pt idx="9">
                  <c:v>Oct 2025</c:v>
                </c:pt>
                <c:pt idx="10">
                  <c:v>Nov 2025</c:v>
                </c:pt>
                <c:pt idx="11">
                  <c:v>Dec 2025</c:v>
                </c:pt>
              </c:strCache>
            </c:strRef>
          </c:cat>
          <c:val>
            <c:numRef>
              <c:f>'Pg5. Optional'!$C$53:$C$64</c:f>
              <c:numCache>
                <c:formatCode>General</c:formatCode>
                <c:ptCount val="12"/>
                <c:pt idx="0">
                  <c:v>3.36</c:v>
                </c:pt>
                <c:pt idx="1">
                  <c:v>4</c:v>
                </c:pt>
                <c:pt idx="2">
                  <c:v>3</c:v>
                </c:pt>
                <c:pt idx="3">
                  <c:v>3</c:v>
                </c:pt>
                <c:pt idx="4">
                  <c:v>4</c:v>
                </c:pt>
                <c:pt idx="5">
                  <c:v>3</c:v>
                </c:pt>
                <c:pt idx="6">
                  <c:v>3</c:v>
                </c:pt>
                <c:pt idx="7">
                  <c:v>4</c:v>
                </c:pt>
                <c:pt idx="8">
                  <c:v>3</c:v>
                </c:pt>
                <c:pt idx="9">
                  <c:v>4</c:v>
                </c:pt>
                <c:pt idx="10">
                  <c:v>3</c:v>
                </c:pt>
                <c:pt idx="11">
                  <c:v>4</c:v>
                </c:pt>
              </c:numCache>
            </c:numRef>
          </c:val>
          <c:smooth val="0"/>
          <c:extLst>
            <c:ext xmlns:c16="http://schemas.microsoft.com/office/drawing/2014/chart" uri="{C3380CC4-5D6E-409C-BE32-E72D297353CC}">
              <c16:uniqueId val="{00000001-D9C3-4DF3-83C3-5263A4A3F664}"/>
            </c:ext>
          </c:extLst>
        </c:ser>
        <c:dLbls>
          <c:showLegendKey val="0"/>
          <c:showVal val="0"/>
          <c:showCatName val="0"/>
          <c:showSerName val="0"/>
          <c:showPercent val="0"/>
          <c:showBubbleSize val="0"/>
        </c:dLbls>
        <c:marker val="1"/>
        <c:smooth val="0"/>
        <c:axId val="1217368896"/>
        <c:axId val="1217365536"/>
      </c:lineChart>
      <c:catAx>
        <c:axId val="1217368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7365536"/>
        <c:crosses val="autoZero"/>
        <c:auto val="1"/>
        <c:lblAlgn val="ctr"/>
        <c:lblOffset val="100"/>
        <c:noMultiLvlLbl val="0"/>
      </c:catAx>
      <c:valAx>
        <c:axId val="12173655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736889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s>
</file>

<file path=xl/drawings/_rels/drawing6.xml.rels><?xml version="1.0" encoding="UTF-8" standalone="yes"?>
<Relationships xmlns="http://schemas.openxmlformats.org/package/2006/relationships"><Relationship Id="rId3" Type="http://schemas.openxmlformats.org/officeDocument/2006/relationships/hyperlink" Target="#'CIHI Med List'!A1"/><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Simplified Actions Tracking'!A1"/><Relationship Id="rId5" Type="http://schemas.openxmlformats.org/officeDocument/2006/relationships/image" Target="../media/image5.png"/><Relationship Id="rId4" Type="http://schemas.openxmlformats.org/officeDocument/2006/relationships/image" Target="../media/image4.svg"/></Relationships>
</file>

<file path=xl/drawings/drawing1.xml><?xml version="1.0" encoding="utf-8"?>
<xdr:wsDr xmlns:xdr="http://schemas.openxmlformats.org/drawingml/2006/spreadsheetDrawing" xmlns:a="http://schemas.openxmlformats.org/drawingml/2006/main">
  <xdr:twoCellAnchor>
    <xdr:from>
      <xdr:col>9</xdr:col>
      <xdr:colOff>9525</xdr:colOff>
      <xdr:row>7</xdr:row>
      <xdr:rowOff>0</xdr:rowOff>
    </xdr:from>
    <xdr:to>
      <xdr:col>15</xdr:col>
      <xdr:colOff>1</xdr:colOff>
      <xdr:row>13</xdr:row>
      <xdr:rowOff>0</xdr:rowOff>
    </xdr:to>
    <xdr:graphicFrame macro="">
      <xdr:nvGraphicFramePr>
        <xdr:cNvPr id="2" name="Chart 1">
          <a:extLst>
            <a:ext uri="{FF2B5EF4-FFF2-40B4-BE49-F238E27FC236}">
              <a16:creationId xmlns:a16="http://schemas.microsoft.com/office/drawing/2014/main" id="{82776CE2-8CD1-40E6-B3BF-8FB51C4C3A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609599</xdr:colOff>
      <xdr:row>13</xdr:row>
      <xdr:rowOff>561976</xdr:rowOff>
    </xdr:from>
    <xdr:to>
      <xdr:col>14</xdr:col>
      <xdr:colOff>638174</xdr:colOff>
      <xdr:row>18</xdr:row>
      <xdr:rowOff>557214</xdr:rowOff>
    </xdr:to>
    <xdr:graphicFrame macro="">
      <xdr:nvGraphicFramePr>
        <xdr:cNvPr id="3" name="Chart 2">
          <a:extLst>
            <a:ext uri="{FF2B5EF4-FFF2-40B4-BE49-F238E27FC236}">
              <a16:creationId xmlns:a16="http://schemas.microsoft.com/office/drawing/2014/main" id="{8BD04BDE-B06B-4160-9FF3-CAF7A5591E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8334</xdr:colOff>
      <xdr:row>20</xdr:row>
      <xdr:rowOff>0</xdr:rowOff>
    </xdr:from>
    <xdr:to>
      <xdr:col>15</xdr:col>
      <xdr:colOff>0</xdr:colOff>
      <xdr:row>25</xdr:row>
      <xdr:rowOff>76200</xdr:rowOff>
    </xdr:to>
    <xdr:graphicFrame macro="">
      <xdr:nvGraphicFramePr>
        <xdr:cNvPr id="4" name="Chart 3">
          <a:extLst>
            <a:ext uri="{FF2B5EF4-FFF2-40B4-BE49-F238E27FC236}">
              <a16:creationId xmlns:a16="http://schemas.microsoft.com/office/drawing/2014/main" id="{2F4BA133-1146-4FA0-83C2-3A2D013C1F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3571</xdr:colOff>
      <xdr:row>7</xdr:row>
      <xdr:rowOff>13109</xdr:rowOff>
    </xdr:from>
    <xdr:to>
      <xdr:col>22</xdr:col>
      <xdr:colOff>19050</xdr:colOff>
      <xdr:row>13</xdr:row>
      <xdr:rowOff>9525</xdr:rowOff>
    </xdr:to>
    <xdr:graphicFrame macro="">
      <xdr:nvGraphicFramePr>
        <xdr:cNvPr id="5" name="Chart 4">
          <a:extLst>
            <a:ext uri="{FF2B5EF4-FFF2-40B4-BE49-F238E27FC236}">
              <a16:creationId xmlns:a16="http://schemas.microsoft.com/office/drawing/2014/main" id="{39FC1862-7CDE-41A7-ADD6-F8F89E8800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9525</xdr:colOff>
      <xdr:row>26</xdr:row>
      <xdr:rowOff>11912</xdr:rowOff>
    </xdr:from>
    <xdr:to>
      <xdr:col>15</xdr:col>
      <xdr:colOff>9525</xdr:colOff>
      <xdr:row>36</xdr:row>
      <xdr:rowOff>142875</xdr:rowOff>
    </xdr:to>
    <xdr:graphicFrame macro="">
      <xdr:nvGraphicFramePr>
        <xdr:cNvPr id="6" name="Chart 5">
          <a:extLst>
            <a:ext uri="{FF2B5EF4-FFF2-40B4-BE49-F238E27FC236}">
              <a16:creationId xmlns:a16="http://schemas.microsoft.com/office/drawing/2014/main" id="{C3627AF9-2E51-4277-8BC8-5481BA687C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16</xdr:col>
      <xdr:colOff>5951</xdr:colOff>
      <xdr:row>14</xdr:row>
      <xdr:rowOff>22621</xdr:rowOff>
    </xdr:from>
    <xdr:to>
      <xdr:col>22</xdr:col>
      <xdr:colOff>19050</xdr:colOff>
      <xdr:row>19</xdr:row>
      <xdr:rowOff>0</xdr:rowOff>
    </xdr:to>
    <xdr:graphicFrame macro="">
      <xdr:nvGraphicFramePr>
        <xdr:cNvPr id="7" name="Chart 6">
          <a:extLst>
            <a:ext uri="{FF2B5EF4-FFF2-40B4-BE49-F238E27FC236}">
              <a16:creationId xmlns:a16="http://schemas.microsoft.com/office/drawing/2014/main" id="{0CED7047-EA85-4EB6-ADD1-3EEA15971D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10716</xdr:colOff>
      <xdr:row>20</xdr:row>
      <xdr:rowOff>10715</xdr:rowOff>
    </xdr:from>
    <xdr:to>
      <xdr:col>22</xdr:col>
      <xdr:colOff>38100</xdr:colOff>
      <xdr:row>24</xdr:row>
      <xdr:rowOff>561975</xdr:rowOff>
    </xdr:to>
    <xdr:graphicFrame macro="">
      <xdr:nvGraphicFramePr>
        <xdr:cNvPr id="8" name="Chart 7">
          <a:extLst>
            <a:ext uri="{FF2B5EF4-FFF2-40B4-BE49-F238E27FC236}">
              <a16:creationId xmlns:a16="http://schemas.microsoft.com/office/drawing/2014/main" id="{8C17D85F-36A1-41E3-B098-575A4EE5BC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16</xdr:col>
      <xdr:colOff>19049</xdr:colOff>
      <xdr:row>26</xdr:row>
      <xdr:rowOff>5951</xdr:rowOff>
    </xdr:from>
    <xdr:to>
      <xdr:col>21</xdr:col>
      <xdr:colOff>590550</xdr:colOff>
      <xdr:row>35</xdr:row>
      <xdr:rowOff>0</xdr:rowOff>
    </xdr:to>
    <xdr:graphicFrame macro="">
      <xdr:nvGraphicFramePr>
        <xdr:cNvPr id="9" name="Chart 8">
          <a:extLst>
            <a:ext uri="{FF2B5EF4-FFF2-40B4-BE49-F238E27FC236}">
              <a16:creationId xmlns:a16="http://schemas.microsoft.com/office/drawing/2014/main" id="{592881EA-FE6E-4D6E-A0CF-B417363168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15241</xdr:colOff>
      <xdr:row>5</xdr:row>
      <xdr:rowOff>187642</xdr:rowOff>
    </xdr:from>
    <xdr:to>
      <xdr:col>13</xdr:col>
      <xdr:colOff>304801</xdr:colOff>
      <xdr:row>16</xdr:row>
      <xdr:rowOff>9525</xdr:rowOff>
    </xdr:to>
    <xdr:graphicFrame macro="">
      <xdr:nvGraphicFramePr>
        <xdr:cNvPr id="3" name="Chart 2">
          <a:extLst>
            <a:ext uri="{FF2B5EF4-FFF2-40B4-BE49-F238E27FC236}">
              <a16:creationId xmlns:a16="http://schemas.microsoft.com/office/drawing/2014/main" id="{43354033-B507-DC88-08B9-18F6B232DD7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11429</xdr:colOff>
      <xdr:row>32</xdr:row>
      <xdr:rowOff>12382</xdr:rowOff>
    </xdr:from>
    <xdr:to>
      <xdr:col>12</xdr:col>
      <xdr:colOff>257175</xdr:colOff>
      <xdr:row>42</xdr:row>
      <xdr:rowOff>154305</xdr:rowOff>
    </xdr:to>
    <xdr:graphicFrame macro="">
      <xdr:nvGraphicFramePr>
        <xdr:cNvPr id="2" name="Chart 1">
          <a:extLst>
            <a:ext uri="{FF2B5EF4-FFF2-40B4-BE49-F238E27FC236}">
              <a16:creationId xmlns:a16="http://schemas.microsoft.com/office/drawing/2014/main" id="{9B2B4A4F-3AA8-40EC-8DBB-23045DC7A3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12385</xdr:colOff>
      <xdr:row>31</xdr:row>
      <xdr:rowOff>9526</xdr:rowOff>
    </xdr:from>
    <xdr:to>
      <xdr:col>12</xdr:col>
      <xdr:colOff>200025</xdr:colOff>
      <xdr:row>42</xdr:row>
      <xdr:rowOff>158115</xdr:rowOff>
    </xdr:to>
    <xdr:graphicFrame macro="">
      <xdr:nvGraphicFramePr>
        <xdr:cNvPr id="2" name="Chart 1">
          <a:extLst>
            <a:ext uri="{FF2B5EF4-FFF2-40B4-BE49-F238E27FC236}">
              <a16:creationId xmlns:a16="http://schemas.microsoft.com/office/drawing/2014/main" id="{A93F17D9-4CEA-91A4-2628-9B37BDC3DB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586741</xdr:colOff>
      <xdr:row>54</xdr:row>
      <xdr:rowOff>5715</xdr:rowOff>
    </xdr:from>
    <xdr:to>
      <xdr:col>12</xdr:col>
      <xdr:colOff>190500</xdr:colOff>
      <xdr:row>67</xdr:row>
      <xdr:rowOff>154305</xdr:rowOff>
    </xdr:to>
    <xdr:graphicFrame macro="">
      <xdr:nvGraphicFramePr>
        <xdr:cNvPr id="5" name="Chart 4">
          <a:extLst>
            <a:ext uri="{FF2B5EF4-FFF2-40B4-BE49-F238E27FC236}">
              <a16:creationId xmlns:a16="http://schemas.microsoft.com/office/drawing/2014/main" id="{35993FC3-C15C-4C5D-8908-1F3E00BCE12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600074</xdr:colOff>
      <xdr:row>9</xdr:row>
      <xdr:rowOff>757236</xdr:rowOff>
    </xdr:from>
    <xdr:to>
      <xdr:col>13</xdr:col>
      <xdr:colOff>600074</xdr:colOff>
      <xdr:row>22</xdr:row>
      <xdr:rowOff>161925</xdr:rowOff>
    </xdr:to>
    <xdr:graphicFrame macro="">
      <xdr:nvGraphicFramePr>
        <xdr:cNvPr id="7" name="Chart 6">
          <a:extLst>
            <a:ext uri="{FF2B5EF4-FFF2-40B4-BE49-F238E27FC236}">
              <a16:creationId xmlns:a16="http://schemas.microsoft.com/office/drawing/2014/main" id="{AC36D2ED-13F8-4245-8286-5A5301ADB8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56198</xdr:colOff>
      <xdr:row>4</xdr:row>
      <xdr:rowOff>208599</xdr:rowOff>
    </xdr:from>
    <xdr:to>
      <xdr:col>13</xdr:col>
      <xdr:colOff>47625</xdr:colOff>
      <xdr:row>20</xdr:row>
      <xdr:rowOff>57150</xdr:rowOff>
    </xdr:to>
    <xdr:graphicFrame macro="">
      <xdr:nvGraphicFramePr>
        <xdr:cNvPr id="2" name="Chart 1">
          <a:extLst>
            <a:ext uri="{FF2B5EF4-FFF2-40B4-BE49-F238E27FC236}">
              <a16:creationId xmlns:a16="http://schemas.microsoft.com/office/drawing/2014/main" id="{4718032B-CC3F-568B-AE48-D0FFF58D322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608648</xdr:colOff>
      <xdr:row>27</xdr:row>
      <xdr:rowOff>1</xdr:rowOff>
    </xdr:from>
    <xdr:to>
      <xdr:col>13</xdr:col>
      <xdr:colOff>19050</xdr:colOff>
      <xdr:row>40</xdr:row>
      <xdr:rowOff>171450</xdr:rowOff>
    </xdr:to>
    <xdr:graphicFrame macro="">
      <xdr:nvGraphicFramePr>
        <xdr:cNvPr id="4" name="Chart 3">
          <a:extLst>
            <a:ext uri="{FF2B5EF4-FFF2-40B4-BE49-F238E27FC236}">
              <a16:creationId xmlns:a16="http://schemas.microsoft.com/office/drawing/2014/main" id="{4EE0EB70-5537-E184-C73E-ADD451BA4A3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10477</xdr:colOff>
      <xdr:row>48</xdr:row>
      <xdr:rowOff>953</xdr:rowOff>
    </xdr:from>
    <xdr:to>
      <xdr:col>13</xdr:col>
      <xdr:colOff>19051</xdr:colOff>
      <xdr:row>62</xdr:row>
      <xdr:rowOff>76201</xdr:rowOff>
    </xdr:to>
    <xdr:graphicFrame macro="">
      <xdr:nvGraphicFramePr>
        <xdr:cNvPr id="6" name="Chart 5">
          <a:extLst>
            <a:ext uri="{FF2B5EF4-FFF2-40B4-BE49-F238E27FC236}">
              <a16:creationId xmlns:a16="http://schemas.microsoft.com/office/drawing/2014/main" id="{0C1EE307-16F1-5E34-92F5-A4E9DC962EF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6667</xdr:colOff>
      <xdr:row>5</xdr:row>
      <xdr:rowOff>9525</xdr:rowOff>
    </xdr:from>
    <xdr:to>
      <xdr:col>13</xdr:col>
      <xdr:colOff>9525</xdr:colOff>
      <xdr:row>16</xdr:row>
      <xdr:rowOff>17145</xdr:rowOff>
    </xdr:to>
    <xdr:graphicFrame macro="">
      <xdr:nvGraphicFramePr>
        <xdr:cNvPr id="2" name="Chart 1">
          <a:extLst>
            <a:ext uri="{FF2B5EF4-FFF2-40B4-BE49-F238E27FC236}">
              <a16:creationId xmlns:a16="http://schemas.microsoft.com/office/drawing/2014/main" id="{117E48AC-CE44-4A4D-A339-1CEEDD1311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606742</xdr:colOff>
      <xdr:row>27</xdr:row>
      <xdr:rowOff>952</xdr:rowOff>
    </xdr:from>
    <xdr:to>
      <xdr:col>13</xdr:col>
      <xdr:colOff>1905</xdr:colOff>
      <xdr:row>40</xdr:row>
      <xdr:rowOff>28575</xdr:rowOff>
    </xdr:to>
    <xdr:graphicFrame macro="">
      <xdr:nvGraphicFramePr>
        <xdr:cNvPr id="3" name="Chart 2">
          <a:extLst>
            <a:ext uri="{FF2B5EF4-FFF2-40B4-BE49-F238E27FC236}">
              <a16:creationId xmlns:a16="http://schemas.microsoft.com/office/drawing/2014/main" id="{0E4BAEED-5493-42A3-8B3D-F0FAF4A18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2857</xdr:colOff>
      <xdr:row>48</xdr:row>
      <xdr:rowOff>10477</xdr:rowOff>
    </xdr:from>
    <xdr:to>
      <xdr:col>13</xdr:col>
      <xdr:colOff>19051</xdr:colOff>
      <xdr:row>62</xdr:row>
      <xdr:rowOff>1905</xdr:rowOff>
    </xdr:to>
    <xdr:graphicFrame macro="">
      <xdr:nvGraphicFramePr>
        <xdr:cNvPr id="4" name="Chart 3">
          <a:extLst>
            <a:ext uri="{FF2B5EF4-FFF2-40B4-BE49-F238E27FC236}">
              <a16:creationId xmlns:a16="http://schemas.microsoft.com/office/drawing/2014/main" id="{FE71DE1E-C780-4D20-96D9-2B53B20B97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85725</xdr:colOff>
      <xdr:row>0</xdr:row>
      <xdr:rowOff>47626</xdr:rowOff>
    </xdr:from>
    <xdr:to>
      <xdr:col>3</xdr:col>
      <xdr:colOff>549089</xdr:colOff>
      <xdr:row>2</xdr:row>
      <xdr:rowOff>9526</xdr:rowOff>
    </xdr:to>
    <xdr:grpSp>
      <xdr:nvGrpSpPr>
        <xdr:cNvPr id="7" name="Group 6">
          <a:extLst>
            <a:ext uri="{FF2B5EF4-FFF2-40B4-BE49-F238E27FC236}">
              <a16:creationId xmlns:a16="http://schemas.microsoft.com/office/drawing/2014/main" id="{9D12F5B2-89AB-4028-81F7-640C1E5C967F}"/>
            </a:ext>
          </a:extLst>
        </xdr:cNvPr>
        <xdr:cNvGrpSpPr/>
      </xdr:nvGrpSpPr>
      <xdr:grpSpPr>
        <a:xfrm>
          <a:off x="85725" y="47626"/>
          <a:ext cx="3757893" cy="342900"/>
          <a:chOff x="207819" y="64943"/>
          <a:chExt cx="4823114" cy="480581"/>
        </a:xfrm>
      </xdr:grpSpPr>
      <xdr:pic>
        <xdr:nvPicPr>
          <xdr:cNvPr id="8" name="Picture 7">
            <a:extLst>
              <a:ext uri="{FF2B5EF4-FFF2-40B4-BE49-F238E27FC236}">
                <a16:creationId xmlns:a16="http://schemas.microsoft.com/office/drawing/2014/main" id="{E8B684F0-542C-63FF-2E77-125BFBAA5579}"/>
              </a:ext>
            </a:extLst>
          </xdr:cNvPr>
          <xdr:cNvPicPr>
            <a:picLocks noChangeAspect="1"/>
          </xdr:cNvPicPr>
        </xdr:nvPicPr>
        <xdr:blipFill>
          <a:blip xmlns:r="http://schemas.openxmlformats.org/officeDocument/2006/relationships" r:embed="rId1"/>
          <a:stretch>
            <a:fillRect/>
          </a:stretch>
        </xdr:blipFill>
        <xdr:spPr>
          <a:xfrm>
            <a:off x="207819" y="391188"/>
            <a:ext cx="1089294" cy="154336"/>
          </a:xfrm>
          <a:prstGeom prst="rect">
            <a:avLst/>
          </a:prstGeom>
        </xdr:spPr>
      </xdr:pic>
      <xdr:pic>
        <xdr:nvPicPr>
          <xdr:cNvPr id="9" name="Picture 8">
            <a:extLst>
              <a:ext uri="{FF2B5EF4-FFF2-40B4-BE49-F238E27FC236}">
                <a16:creationId xmlns:a16="http://schemas.microsoft.com/office/drawing/2014/main" id="{817D9EA8-3BC1-D8D1-7D63-3E57E1FB1E7A}"/>
              </a:ext>
            </a:extLst>
          </xdr:cNvPr>
          <xdr:cNvPicPr>
            <a:picLocks noChangeAspect="1"/>
          </xdr:cNvPicPr>
        </xdr:nvPicPr>
        <xdr:blipFill>
          <a:blip xmlns:r="http://schemas.openxmlformats.org/officeDocument/2006/relationships" r:embed="rId2"/>
          <a:stretch>
            <a:fillRect/>
          </a:stretch>
        </xdr:blipFill>
        <xdr:spPr>
          <a:xfrm>
            <a:off x="237262" y="64943"/>
            <a:ext cx="1065229" cy="306532"/>
          </a:xfrm>
          <a:prstGeom prst="rect">
            <a:avLst/>
          </a:prstGeom>
        </xdr:spPr>
      </xdr:pic>
      <xdr:sp macro="" textlink="">
        <xdr:nvSpPr>
          <xdr:cNvPr id="10" name="TextBox 9">
            <a:extLst>
              <a:ext uri="{FF2B5EF4-FFF2-40B4-BE49-F238E27FC236}">
                <a16:creationId xmlns:a16="http://schemas.microsoft.com/office/drawing/2014/main" id="{C042F4AA-87F7-B9AC-D7D6-D6D1914B661D}"/>
              </a:ext>
            </a:extLst>
          </xdr:cNvPr>
          <xdr:cNvSpPr txBox="1"/>
        </xdr:nvSpPr>
        <xdr:spPr>
          <a:xfrm>
            <a:off x="1394115" y="129886"/>
            <a:ext cx="3636818" cy="3377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CA" sz="1400" b="1">
                <a:solidFill>
                  <a:srgbClr val="0078AE"/>
                </a:solidFill>
              </a:rPr>
              <a:t>Evaluating Antipsychotic Use</a:t>
            </a:r>
          </a:p>
        </xdr:txBody>
      </xdr:sp>
    </xdr:grpSp>
    <xdr:clientData/>
  </xdr:twoCellAnchor>
  <xdr:twoCellAnchor>
    <xdr:from>
      <xdr:col>3</xdr:col>
      <xdr:colOff>1121149</xdr:colOff>
      <xdr:row>0</xdr:row>
      <xdr:rowOff>106455</xdr:rowOff>
    </xdr:from>
    <xdr:to>
      <xdr:col>4</xdr:col>
      <xdr:colOff>834808</xdr:colOff>
      <xdr:row>1</xdr:row>
      <xdr:rowOff>105567</xdr:rowOff>
    </xdr:to>
    <xdr:sp macro="" textlink="">
      <xdr:nvSpPr>
        <xdr:cNvPr id="6" name="Rectangle: Rounded Corners 5">
          <a:hlinkClick xmlns:r="http://schemas.openxmlformats.org/officeDocument/2006/relationships" r:id="rId3"/>
          <a:extLst>
            <a:ext uri="{FF2B5EF4-FFF2-40B4-BE49-F238E27FC236}">
              <a16:creationId xmlns:a16="http://schemas.microsoft.com/office/drawing/2014/main" id="{3AD8584F-172C-42EB-BBA3-C9506E0BBD43}"/>
            </a:ext>
          </a:extLst>
        </xdr:cNvPr>
        <xdr:cNvSpPr/>
      </xdr:nvSpPr>
      <xdr:spPr>
        <a:xfrm>
          <a:off x="4415678" y="106455"/>
          <a:ext cx="991130" cy="189612"/>
        </a:xfrm>
        <a:prstGeom prst="roundRect">
          <a:avLst/>
        </a:prstGeom>
        <a:solidFill>
          <a:srgbClr val="84327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Med</a:t>
          </a:r>
          <a:r>
            <a:rPr lang="en-CA" sz="1100" b="1" baseline="0"/>
            <a:t> List</a:t>
          </a:r>
          <a:endParaRPr lang="en-CA" sz="1100" b="1"/>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180975</xdr:colOff>
      <xdr:row>0</xdr:row>
      <xdr:rowOff>142875</xdr:rowOff>
    </xdr:from>
    <xdr:to>
      <xdr:col>3</xdr:col>
      <xdr:colOff>1371600</xdr:colOff>
      <xdr:row>2</xdr:row>
      <xdr:rowOff>104775</xdr:rowOff>
    </xdr:to>
    <xdr:grpSp>
      <xdr:nvGrpSpPr>
        <xdr:cNvPr id="2" name="Group 1">
          <a:extLst>
            <a:ext uri="{FF2B5EF4-FFF2-40B4-BE49-F238E27FC236}">
              <a16:creationId xmlns:a16="http://schemas.microsoft.com/office/drawing/2014/main" id="{40C62E70-7940-4AA7-9E23-2CAB0E60F9A7}"/>
            </a:ext>
          </a:extLst>
        </xdr:cNvPr>
        <xdr:cNvGrpSpPr/>
      </xdr:nvGrpSpPr>
      <xdr:grpSpPr>
        <a:xfrm>
          <a:off x="180975" y="142875"/>
          <a:ext cx="4944596" cy="342900"/>
          <a:chOff x="207819" y="64943"/>
          <a:chExt cx="4823114" cy="480581"/>
        </a:xfrm>
      </xdr:grpSpPr>
      <xdr:pic>
        <xdr:nvPicPr>
          <xdr:cNvPr id="3" name="Picture 2">
            <a:extLst>
              <a:ext uri="{FF2B5EF4-FFF2-40B4-BE49-F238E27FC236}">
                <a16:creationId xmlns:a16="http://schemas.microsoft.com/office/drawing/2014/main" id="{6CC07B9C-AC50-4797-4357-E9AB70B516B1}"/>
              </a:ext>
            </a:extLst>
          </xdr:cNvPr>
          <xdr:cNvPicPr>
            <a:picLocks noChangeAspect="1"/>
          </xdr:cNvPicPr>
        </xdr:nvPicPr>
        <xdr:blipFill>
          <a:blip xmlns:r="http://schemas.openxmlformats.org/officeDocument/2006/relationships" r:embed="rId1"/>
          <a:stretch>
            <a:fillRect/>
          </a:stretch>
        </xdr:blipFill>
        <xdr:spPr>
          <a:xfrm>
            <a:off x="207819" y="391188"/>
            <a:ext cx="1089294" cy="154336"/>
          </a:xfrm>
          <a:prstGeom prst="rect">
            <a:avLst/>
          </a:prstGeom>
        </xdr:spPr>
      </xdr:pic>
      <xdr:pic>
        <xdr:nvPicPr>
          <xdr:cNvPr id="4" name="Picture 3">
            <a:extLst>
              <a:ext uri="{FF2B5EF4-FFF2-40B4-BE49-F238E27FC236}">
                <a16:creationId xmlns:a16="http://schemas.microsoft.com/office/drawing/2014/main" id="{738CE7F0-5B03-AA11-38A9-56E0DE032FB9}"/>
              </a:ext>
            </a:extLst>
          </xdr:cNvPr>
          <xdr:cNvPicPr>
            <a:picLocks noChangeAspect="1"/>
          </xdr:cNvPicPr>
        </xdr:nvPicPr>
        <xdr:blipFill>
          <a:blip xmlns:r="http://schemas.openxmlformats.org/officeDocument/2006/relationships" r:embed="rId2"/>
          <a:stretch>
            <a:fillRect/>
          </a:stretch>
        </xdr:blipFill>
        <xdr:spPr>
          <a:xfrm>
            <a:off x="237262" y="64943"/>
            <a:ext cx="1065229" cy="306532"/>
          </a:xfrm>
          <a:prstGeom prst="rect">
            <a:avLst/>
          </a:prstGeom>
        </xdr:spPr>
      </xdr:pic>
      <xdr:sp macro="" textlink="">
        <xdr:nvSpPr>
          <xdr:cNvPr id="5" name="TextBox 4">
            <a:extLst>
              <a:ext uri="{FF2B5EF4-FFF2-40B4-BE49-F238E27FC236}">
                <a16:creationId xmlns:a16="http://schemas.microsoft.com/office/drawing/2014/main" id="{D4FE0319-DC5F-4D81-5547-F9482C15C1F7}"/>
              </a:ext>
            </a:extLst>
          </xdr:cNvPr>
          <xdr:cNvSpPr txBox="1"/>
        </xdr:nvSpPr>
        <xdr:spPr>
          <a:xfrm>
            <a:off x="1394115" y="129886"/>
            <a:ext cx="3636818" cy="3377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CA" sz="1400" b="1">
                <a:solidFill>
                  <a:srgbClr val="0078AE"/>
                </a:solidFill>
              </a:rPr>
              <a:t>Evaluating Antipsychotic Use: Summary</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389254</xdr:colOff>
      <xdr:row>2</xdr:row>
      <xdr:rowOff>23890</xdr:rowOff>
    </xdr:to>
    <xdr:grpSp>
      <xdr:nvGrpSpPr>
        <xdr:cNvPr id="3" name="Group 2">
          <a:extLst>
            <a:ext uri="{FF2B5EF4-FFF2-40B4-BE49-F238E27FC236}">
              <a16:creationId xmlns:a16="http://schemas.microsoft.com/office/drawing/2014/main" id="{A0499E9A-673C-E11C-6CF7-1CDA40B55B64}"/>
            </a:ext>
          </a:extLst>
        </xdr:cNvPr>
        <xdr:cNvGrpSpPr/>
      </xdr:nvGrpSpPr>
      <xdr:grpSpPr>
        <a:xfrm>
          <a:off x="0" y="0"/>
          <a:ext cx="4742179" cy="481090"/>
          <a:chOff x="207819" y="64943"/>
          <a:chExt cx="4823114" cy="480581"/>
        </a:xfrm>
      </xdr:grpSpPr>
      <xdr:pic>
        <xdr:nvPicPr>
          <xdr:cNvPr id="8" name="Picture 7">
            <a:extLst>
              <a:ext uri="{FF2B5EF4-FFF2-40B4-BE49-F238E27FC236}">
                <a16:creationId xmlns:a16="http://schemas.microsoft.com/office/drawing/2014/main" id="{5B1A76A6-6062-B9D2-C852-9BE057A9631E}"/>
              </a:ext>
            </a:extLst>
          </xdr:cNvPr>
          <xdr:cNvPicPr>
            <a:picLocks noChangeAspect="1"/>
          </xdr:cNvPicPr>
        </xdr:nvPicPr>
        <xdr:blipFill>
          <a:blip xmlns:r="http://schemas.openxmlformats.org/officeDocument/2006/relationships" r:embed="rId1"/>
          <a:stretch>
            <a:fillRect/>
          </a:stretch>
        </xdr:blipFill>
        <xdr:spPr>
          <a:xfrm>
            <a:off x="207819" y="391188"/>
            <a:ext cx="1089294" cy="154336"/>
          </a:xfrm>
          <a:prstGeom prst="rect">
            <a:avLst/>
          </a:prstGeom>
        </xdr:spPr>
      </xdr:pic>
      <xdr:pic>
        <xdr:nvPicPr>
          <xdr:cNvPr id="9" name="Picture 8">
            <a:extLst>
              <a:ext uri="{FF2B5EF4-FFF2-40B4-BE49-F238E27FC236}">
                <a16:creationId xmlns:a16="http://schemas.microsoft.com/office/drawing/2014/main" id="{41D2BD01-93D6-0820-9B73-AEDD8F90CA5E}"/>
              </a:ext>
            </a:extLst>
          </xdr:cNvPr>
          <xdr:cNvPicPr>
            <a:picLocks noChangeAspect="1"/>
          </xdr:cNvPicPr>
        </xdr:nvPicPr>
        <xdr:blipFill>
          <a:blip xmlns:r="http://schemas.openxmlformats.org/officeDocument/2006/relationships" r:embed="rId2"/>
          <a:stretch>
            <a:fillRect/>
          </a:stretch>
        </xdr:blipFill>
        <xdr:spPr>
          <a:xfrm>
            <a:off x="237262" y="64943"/>
            <a:ext cx="1065229" cy="306532"/>
          </a:xfrm>
          <a:prstGeom prst="rect">
            <a:avLst/>
          </a:prstGeom>
        </xdr:spPr>
      </xdr:pic>
      <xdr:sp macro="" textlink="">
        <xdr:nvSpPr>
          <xdr:cNvPr id="10" name="TextBox 9">
            <a:extLst>
              <a:ext uri="{FF2B5EF4-FFF2-40B4-BE49-F238E27FC236}">
                <a16:creationId xmlns:a16="http://schemas.microsoft.com/office/drawing/2014/main" id="{F3E0683A-9730-8588-6CED-49B987EA15A0}"/>
              </a:ext>
            </a:extLst>
          </xdr:cNvPr>
          <xdr:cNvSpPr txBox="1"/>
        </xdr:nvSpPr>
        <xdr:spPr>
          <a:xfrm>
            <a:off x="1394115" y="129886"/>
            <a:ext cx="3636818" cy="3377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600" b="1">
                <a:solidFill>
                  <a:srgbClr val="0078AE"/>
                </a:solidFill>
              </a:rPr>
              <a:t>Evaluating Antipsychotic Use: Med</a:t>
            </a:r>
            <a:r>
              <a:rPr lang="en-CA" sz="1600" b="1" baseline="0">
                <a:solidFill>
                  <a:srgbClr val="0078AE"/>
                </a:solidFill>
              </a:rPr>
              <a:t> List</a:t>
            </a:r>
            <a:endParaRPr lang="en-CA" sz="1600" b="1">
              <a:solidFill>
                <a:srgbClr val="0078AE"/>
              </a:solidFill>
            </a:endParaRPr>
          </a:p>
        </xdr:txBody>
      </xdr:sp>
    </xdr:grpSp>
    <xdr:clientData/>
  </xdr:twoCellAnchor>
  <xdr:twoCellAnchor editAs="oneCell">
    <xdr:from>
      <xdr:col>0</xdr:col>
      <xdr:colOff>133350</xdr:colOff>
      <xdr:row>2</xdr:row>
      <xdr:rowOff>66676</xdr:rowOff>
    </xdr:from>
    <xdr:to>
      <xdr:col>8</xdr:col>
      <xdr:colOff>2099021</xdr:colOff>
      <xdr:row>23</xdr:row>
      <xdr:rowOff>47625</xdr:rowOff>
    </xdr:to>
    <xdr:pic>
      <xdr:nvPicPr>
        <xdr:cNvPr id="11" name="Graphic 10">
          <a:extLst>
            <a:ext uri="{FF2B5EF4-FFF2-40B4-BE49-F238E27FC236}">
              <a16:creationId xmlns:a16="http://schemas.microsoft.com/office/drawing/2014/main" id="{1AA6973A-F79E-43E2-B0E2-524C8147CD6B}"/>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133350" y="523876"/>
          <a:ext cx="6928196" cy="3971924"/>
        </a:xfrm>
        <a:prstGeom prst="rect">
          <a:avLst/>
        </a:prstGeom>
      </xdr:spPr>
    </xdr:pic>
    <xdr:clientData/>
  </xdr:twoCellAnchor>
  <xdr:twoCellAnchor editAs="oneCell">
    <xdr:from>
      <xdr:col>8</xdr:col>
      <xdr:colOff>622279</xdr:colOff>
      <xdr:row>14</xdr:row>
      <xdr:rowOff>9525</xdr:rowOff>
    </xdr:from>
    <xdr:to>
      <xdr:col>8</xdr:col>
      <xdr:colOff>2000250</xdr:colOff>
      <xdr:row>22</xdr:row>
      <xdr:rowOff>162856</xdr:rowOff>
    </xdr:to>
    <xdr:pic>
      <xdr:nvPicPr>
        <xdr:cNvPr id="12" name="Picture 11">
          <a:extLst>
            <a:ext uri="{FF2B5EF4-FFF2-40B4-BE49-F238E27FC236}">
              <a16:creationId xmlns:a16="http://schemas.microsoft.com/office/drawing/2014/main" id="{BB4087F5-E4A8-4234-904F-E093173DF06A}"/>
            </a:ext>
          </a:extLst>
        </xdr:cNvPr>
        <xdr:cNvPicPr>
          <a:picLocks noChangeAspect="1"/>
        </xdr:cNvPicPr>
      </xdr:nvPicPr>
      <xdr:blipFill>
        <a:blip xmlns:r="http://schemas.openxmlformats.org/officeDocument/2006/relationships" r:embed="rId5"/>
        <a:stretch>
          <a:fillRect/>
        </a:stretch>
      </xdr:blipFill>
      <xdr:spPr>
        <a:xfrm>
          <a:off x="5584804" y="2743200"/>
          <a:ext cx="1377971" cy="1677331"/>
        </a:xfrm>
        <a:prstGeom prst="rect">
          <a:avLst/>
        </a:prstGeom>
        <a:ln>
          <a:solidFill>
            <a:schemeClr val="tx1"/>
          </a:solidFill>
        </a:ln>
      </xdr:spPr>
    </xdr:pic>
    <xdr:clientData/>
  </xdr:twoCellAnchor>
  <xdr:twoCellAnchor>
    <xdr:from>
      <xdr:col>7</xdr:col>
      <xdr:colOff>571500</xdr:colOff>
      <xdr:row>0</xdr:row>
      <xdr:rowOff>133350</xdr:rowOff>
    </xdr:from>
    <xdr:to>
      <xdr:col>8</xdr:col>
      <xdr:colOff>726191</xdr:colOff>
      <xdr:row>1</xdr:row>
      <xdr:rowOff>57150</xdr:rowOff>
    </xdr:to>
    <xdr:sp macro="" textlink="">
      <xdr:nvSpPr>
        <xdr:cNvPr id="13" name="Rectangle: Rounded Corners 12">
          <a:hlinkClick xmlns:r="http://schemas.openxmlformats.org/officeDocument/2006/relationships" r:id="rId6"/>
          <a:extLst>
            <a:ext uri="{FF2B5EF4-FFF2-40B4-BE49-F238E27FC236}">
              <a16:creationId xmlns:a16="http://schemas.microsoft.com/office/drawing/2014/main" id="{6C640EB6-60FF-491A-A6BE-289229188BB7}"/>
            </a:ext>
          </a:extLst>
        </xdr:cNvPr>
        <xdr:cNvSpPr/>
      </xdr:nvSpPr>
      <xdr:spPr>
        <a:xfrm>
          <a:off x="4924425" y="133350"/>
          <a:ext cx="764291" cy="190500"/>
        </a:xfrm>
        <a:prstGeom prst="roundRect">
          <a:avLst/>
        </a:prstGeom>
        <a:solidFill>
          <a:srgbClr val="0078AE"/>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Tracker</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S:\Health%20System%20Improvement\MHSU%20+%20LTC%20Dept\Long%20Term%20Care\BC%20AUA%20in%20LTC%202024\AUA%20in%20LTC%20Action%20Series\Coaching%20Calls\Data%20Submissions\Fraser\AUA%20in%20LTC%20Data%20Tracking%20Template_VCH52325_Suncreek%20Village.xlsx" TargetMode="External"/><Relationship Id="rId1" Type="http://schemas.openxmlformats.org/officeDocument/2006/relationships/externalLinkPath" Target="Fraser/AUA%20in%20LTC%20Data%20Tracking%20Template_VCH52325_Suncreek%20Villag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Pg1. AUA in LTC Self-Assess"/>
      <sheetName val="Pg2. Outcome Measures"/>
      <sheetName val="Pg3. Process Measures"/>
      <sheetName val="Pg4. Balancing Measures"/>
      <sheetName val="Pg5. Optional"/>
      <sheetName val="Simplified Actions Tracking"/>
      <sheetName val="Summary Count"/>
      <sheetName val="CIHI Med List"/>
      <sheetName val="Settings"/>
    </sheetNames>
    <sheetDataSet>
      <sheetData sheetId="0" refreshError="1"/>
      <sheetData sheetId="1">
        <row r="6">
          <cell r="C6">
            <v>45658</v>
          </cell>
          <cell r="D6">
            <v>45748</v>
          </cell>
          <cell r="E6">
            <v>45839</v>
          </cell>
          <cell r="F6">
            <v>45931</v>
          </cell>
          <cell r="G6">
            <v>46023</v>
          </cell>
        </row>
        <row r="7">
          <cell r="B7" t="str">
            <v>Key Element 1 - Leadership Support 
Question 1</v>
          </cell>
          <cell r="C7">
            <v>6</v>
          </cell>
        </row>
        <row r="8">
          <cell r="B8" t="str">
            <v>Key Element 2 - Interdisciplinary Team: Supporting BPSD
Question 1</v>
          </cell>
          <cell r="C8">
            <v>4</v>
          </cell>
        </row>
        <row r="9">
          <cell r="B9" t="str">
            <v>Key Element 2 - Interdisciplinary Team: Supporting BPSD
Question 1</v>
          </cell>
          <cell r="C9">
            <v>3</v>
          </cell>
        </row>
        <row r="10">
          <cell r="B10" t="str">
            <v>Key Element 3 - MDS RAI-interRAI Assessments
Question 1</v>
          </cell>
          <cell r="C10">
            <v>5</v>
          </cell>
        </row>
        <row r="11">
          <cell r="B11" t="str">
            <v>Key Element 3 - MDS RAI-interRAI Assessments
Question 2</v>
          </cell>
        </row>
        <row r="12">
          <cell r="B12" t="str">
            <v>Key Element 4 - Medication Reviews and Management
Question 1</v>
          </cell>
          <cell r="C12">
            <v>6</v>
          </cell>
        </row>
        <row r="13">
          <cell r="B13" t="str">
            <v>Key Element 4 - Medication Reviews and Management
Question 2</v>
          </cell>
          <cell r="C13">
            <v>4</v>
          </cell>
        </row>
        <row r="14">
          <cell r="B14" t="str">
            <v>Key Element 5 - Care Planning and Documentation
Question 1</v>
          </cell>
          <cell r="C14">
            <v>6</v>
          </cell>
        </row>
        <row r="15">
          <cell r="B15" t="str">
            <v>Key Element 5 - Care Planning and Documentation
Question 2</v>
          </cell>
          <cell r="C15">
            <v>6</v>
          </cell>
        </row>
        <row r="16">
          <cell r="B16" t="str">
            <v>Key Element 6 - Family Engagement
Question 1</v>
          </cell>
          <cell r="C16">
            <v>5</v>
          </cell>
        </row>
        <row r="17">
          <cell r="B17" t="str">
            <v>Key Element 6 - Family Engagement
Question 2</v>
          </cell>
          <cell r="C17">
            <v>6</v>
          </cell>
        </row>
        <row r="18">
          <cell r="B18" t="str">
            <v>Key Element 7 - Staff Training and Culture
Question 1</v>
          </cell>
          <cell r="C18">
            <v>4</v>
          </cell>
        </row>
        <row r="19">
          <cell r="B19" t="str">
            <v>Key Element 7 - Staff Training and Culture
Question 2</v>
          </cell>
          <cell r="C19">
            <v>5</v>
          </cell>
        </row>
        <row r="20">
          <cell r="B20" t="str">
            <v>Key Element 8 - Non-Pharmacological Approaches to Care
Question 1</v>
          </cell>
          <cell r="C20">
            <v>5</v>
          </cell>
        </row>
        <row r="21">
          <cell r="B21" t="str">
            <v>Key Element 8 - Non-Pharmacological Approaches to Care
Question 2</v>
          </cell>
          <cell r="C21">
            <v>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persons/person.xml><?xml version="1.0" encoding="utf-8"?>
<personList xmlns="http://schemas.microsoft.com/office/spreadsheetml/2018/threadedcomments" xmlns:x="http://schemas.openxmlformats.org/spreadsheetml/2006/main">
  <person displayName="Agudo, Josephine [VCH]" id="{70DC090B-29AC-4E8B-87F1-7E4E4D36AF4F}" userId="S::josephine.agudo@vrhb.org::d98be438-0fd0-418b-937d-bd3fff2bfc41" providerId="AD"/>
</personList>
</file>

<file path=xl/theme/theme1.xml><?xml version="1.0" encoding="utf-8"?>
<a:theme xmlns:a="http://schemas.openxmlformats.org/drawingml/2006/main" name="HQBC">
  <a:themeElements>
    <a:clrScheme name="Health Quality BC Colour Palette">
      <a:dk1>
        <a:sysClr val="windowText" lastClr="000000"/>
      </a:dk1>
      <a:lt1>
        <a:sysClr val="window" lastClr="FFFFFF"/>
      </a:lt1>
      <a:dk2>
        <a:srgbClr val="3E4440"/>
      </a:dk2>
      <a:lt2>
        <a:srgbClr val="E7E6E6"/>
      </a:lt2>
      <a:accent1>
        <a:srgbClr val="66254A"/>
      </a:accent1>
      <a:accent2>
        <a:srgbClr val="E58325"/>
      </a:accent2>
      <a:accent3>
        <a:srgbClr val="628A9C"/>
      </a:accent3>
      <a:accent4>
        <a:srgbClr val="41613B"/>
      </a:accent4>
      <a:accent5>
        <a:srgbClr val="C12637"/>
      </a:accent5>
      <a:accent6>
        <a:srgbClr val="F0C43F"/>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S4" dT="2025-01-31T22:28:55.67" personId="{70DC090B-29AC-4E8B-87F1-7E4E4D36AF4F}" id="{16E1D7BE-9E07-4A0C-9FF1-AB39DC757BBC}">
    <text>Overdue: text = red
Coming up next week text box = green</text>
  </threadedComment>
</ThreadedComments>
</file>

<file path=xl/threadedComments/threadedComment2.xml><?xml version="1.0" encoding="utf-8"?>
<ThreadedComments xmlns="http://schemas.microsoft.com/office/spreadsheetml/2018/threadedcomments" xmlns:x="http://schemas.openxmlformats.org/spreadsheetml/2006/main">
  <threadedComment ref="C25" dT="2025-04-07T23:51:17.90" personId="{70DC090B-29AC-4E8B-87F1-7E4E4D36AF4F}" id="{6C08B584-F115-498A-A2DC-A85EE5832A6F}">
    <text>Includes Discontinue Other Sched Rx</text>
  </threadedComment>
  <threadedComment ref="E25" dT="2025-03-07T23:44:04.41" personId="{70DC090B-29AC-4E8B-87F1-7E4E4D36AF4F}" id="{7ED96688-AA36-4A8F-AE9C-B2F99C5F6EBA}">
    <text>Includes Change Drug, same class</text>
  </threadedComment>
  <threadedComment ref="F25" dT="2025-03-06T22:54:20.13" personId="{70DC090B-29AC-4E8B-87F1-7E4E4D36AF4F}" id="{FB6033A8-F9A6-4AED-85B9-408995025A4D}">
    <text>Includes Change Frequency SCHED to PRN, Increase, and Discontinue PRN Rx</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7.xml"/><Relationship Id="rId4" Type="http://schemas.microsoft.com/office/2017/10/relationships/threadedComment" Target="../threadedComments/threadedComment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14AF0-74D8-4547-AC3B-A86BF9F42629}">
  <dimension ref="A1:E29"/>
  <sheetViews>
    <sheetView tabSelected="1" zoomScale="120" zoomScaleNormal="120" workbookViewId="0">
      <selection activeCell="A12" sqref="A12"/>
    </sheetView>
  </sheetViews>
  <sheetFormatPr defaultRowHeight="15" x14ac:dyDescent="0.25"/>
  <cols>
    <col min="1" max="1" width="45.42578125" customWidth="1"/>
    <col min="2" max="2" width="96.42578125" customWidth="1"/>
    <col min="3" max="3" width="81.140625" customWidth="1"/>
  </cols>
  <sheetData>
    <row r="1" spans="1:5" ht="58.5" customHeight="1" x14ac:dyDescent="0.25">
      <c r="A1" s="138" t="s">
        <v>94</v>
      </c>
      <c r="B1" s="139"/>
    </row>
    <row r="2" spans="1:5" ht="15" customHeight="1" thickBot="1" x14ac:dyDescent="0.3"/>
    <row r="3" spans="1:5" ht="66" customHeight="1" thickBot="1" x14ac:dyDescent="0.35">
      <c r="A3" s="140" t="s">
        <v>74</v>
      </c>
      <c r="B3" s="141"/>
      <c r="E3" s="20"/>
    </row>
    <row r="4" spans="1:5" ht="114" customHeight="1" thickBot="1" x14ac:dyDescent="0.35">
      <c r="A4" s="140" t="s">
        <v>69</v>
      </c>
      <c r="B4" s="141"/>
      <c r="C4" s="41" t="s">
        <v>75</v>
      </c>
      <c r="E4" s="20"/>
    </row>
    <row r="5" spans="1:5" ht="18" customHeight="1" x14ac:dyDescent="0.3">
      <c r="A5" s="21"/>
      <c r="E5" s="20"/>
    </row>
    <row r="6" spans="1:5" ht="40.5" customHeight="1" x14ac:dyDescent="0.3">
      <c r="A6" s="23" t="s">
        <v>76</v>
      </c>
      <c r="B6" s="23" t="s">
        <v>77</v>
      </c>
      <c r="C6" s="23" t="s">
        <v>73</v>
      </c>
      <c r="E6" s="3"/>
    </row>
    <row r="7" spans="1:5" ht="159.75" customHeight="1" x14ac:dyDescent="0.25">
      <c r="A7" s="35" t="s">
        <v>78</v>
      </c>
      <c r="B7" s="22" t="s">
        <v>79</v>
      </c>
      <c r="C7" s="38" t="s">
        <v>95</v>
      </c>
      <c r="E7" s="3"/>
    </row>
    <row r="8" spans="1:5" ht="375" customHeight="1" x14ac:dyDescent="0.25">
      <c r="A8" s="35" t="s">
        <v>80</v>
      </c>
      <c r="B8" s="22" t="s">
        <v>91</v>
      </c>
      <c r="C8" s="38" t="s">
        <v>92</v>
      </c>
      <c r="E8" s="3"/>
    </row>
    <row r="9" spans="1:5" ht="384" customHeight="1" x14ac:dyDescent="0.25">
      <c r="A9" s="35" t="s">
        <v>81</v>
      </c>
      <c r="B9" s="22" t="s">
        <v>85</v>
      </c>
      <c r="C9" s="38" t="s">
        <v>83</v>
      </c>
    </row>
    <row r="10" spans="1:5" ht="293.25" customHeight="1" x14ac:dyDescent="0.25">
      <c r="A10" s="35" t="s">
        <v>82</v>
      </c>
      <c r="B10" s="36" t="s">
        <v>93</v>
      </c>
      <c r="C10" s="38" t="s">
        <v>86</v>
      </c>
    </row>
    <row r="11" spans="1:5" ht="159.75" customHeight="1" x14ac:dyDescent="0.25">
      <c r="A11" s="35" t="s">
        <v>84</v>
      </c>
      <c r="B11" s="22" t="s">
        <v>89</v>
      </c>
      <c r="C11" s="22" t="s">
        <v>87</v>
      </c>
    </row>
    <row r="12" spans="1:5" x14ac:dyDescent="0.25">
      <c r="A12" s="39"/>
    </row>
    <row r="13" spans="1:5" ht="138" customHeight="1" x14ac:dyDescent="0.25">
      <c r="A13" s="136" t="s">
        <v>90</v>
      </c>
      <c r="B13" s="136"/>
    </row>
    <row r="15" spans="1:5" ht="149.25" customHeight="1" x14ac:dyDescent="0.25">
      <c r="A15" s="137" t="s">
        <v>88</v>
      </c>
      <c r="B15" s="137"/>
    </row>
    <row r="16" spans="1:5" x14ac:dyDescent="0.25">
      <c r="A16" s="40"/>
      <c r="B16" s="37"/>
    </row>
    <row r="17" spans="1:2" x14ac:dyDescent="0.25">
      <c r="A17" s="40"/>
      <c r="B17" s="37"/>
    </row>
    <row r="18" spans="1:2" x14ac:dyDescent="0.25">
      <c r="A18" s="40"/>
    </row>
    <row r="19" spans="1:2" x14ac:dyDescent="0.25">
      <c r="A19" s="40"/>
    </row>
    <row r="20" spans="1:2" x14ac:dyDescent="0.25">
      <c r="A20" s="40"/>
    </row>
    <row r="21" spans="1:2" x14ac:dyDescent="0.25">
      <c r="A21" s="40"/>
    </row>
    <row r="22" spans="1:2" x14ac:dyDescent="0.25">
      <c r="A22" s="40"/>
    </row>
    <row r="23" spans="1:2" x14ac:dyDescent="0.25">
      <c r="A23" s="40"/>
    </row>
    <row r="24" spans="1:2" x14ac:dyDescent="0.25">
      <c r="A24" s="40"/>
    </row>
    <row r="25" spans="1:2" x14ac:dyDescent="0.25">
      <c r="A25" s="40"/>
    </row>
    <row r="26" spans="1:2" x14ac:dyDescent="0.25">
      <c r="A26" s="40"/>
    </row>
    <row r="27" spans="1:2" x14ac:dyDescent="0.25">
      <c r="A27" s="40"/>
    </row>
    <row r="28" spans="1:2" x14ac:dyDescent="0.25">
      <c r="A28" s="40"/>
    </row>
    <row r="29" spans="1:2" x14ac:dyDescent="0.25">
      <c r="A29" s="40"/>
    </row>
  </sheetData>
  <mergeCells count="5">
    <mergeCell ref="A13:B13"/>
    <mergeCell ref="A15:B15"/>
    <mergeCell ref="A1:B1"/>
    <mergeCell ref="A4:B4"/>
    <mergeCell ref="A3:B3"/>
  </mergeCells>
  <pageMargins left="0.7" right="0.7" top="0.75" bottom="0.75" header="0.3" footer="0.3"/>
  <pageSetup paperSize="5"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7A383-3A8D-4F4A-BFF4-C7C411F6CC6C}">
  <dimension ref="B1:G29"/>
  <sheetViews>
    <sheetView topLeftCell="A3" zoomScaleNormal="100" workbookViewId="0">
      <selection activeCell="F3" sqref="F3"/>
    </sheetView>
  </sheetViews>
  <sheetFormatPr defaultRowHeight="15" x14ac:dyDescent="0.25"/>
  <cols>
    <col min="1" max="1" width="8.85546875" customWidth="1"/>
    <col min="2" max="2" width="51" bestFit="1" customWidth="1"/>
    <col min="3" max="3" width="19.85546875" customWidth="1"/>
    <col min="4" max="6" width="20.5703125" customWidth="1"/>
    <col min="7" max="7" width="19.85546875" customWidth="1"/>
    <col min="15" max="15" width="9.5703125" customWidth="1"/>
    <col min="16" max="16" width="9.140625" customWidth="1"/>
  </cols>
  <sheetData>
    <row r="1" spans="2:7" ht="18.75" x14ac:dyDescent="0.25">
      <c r="B1" s="142" t="s">
        <v>100</v>
      </c>
      <c r="C1" s="142"/>
      <c r="D1" s="142"/>
    </row>
    <row r="2" spans="2:7" ht="15.75" thickBot="1" x14ac:dyDescent="0.3"/>
    <row r="3" spans="2:7" ht="111" customHeight="1" thickBot="1" x14ac:dyDescent="0.3">
      <c r="B3" s="143" t="s">
        <v>45</v>
      </c>
      <c r="C3" s="144"/>
      <c r="D3" s="145"/>
      <c r="F3" s="34"/>
    </row>
    <row r="4" spans="2:7" ht="15.75" thickBot="1" x14ac:dyDescent="0.3">
      <c r="B4" s="11" t="s">
        <v>46</v>
      </c>
      <c r="C4" s="12"/>
      <c r="D4" s="13"/>
    </row>
    <row r="6" spans="2:7" x14ac:dyDescent="0.25">
      <c r="B6" s="9" t="s">
        <v>31</v>
      </c>
      <c r="C6" s="32">
        <v>45658</v>
      </c>
      <c r="D6" s="32">
        <v>45748</v>
      </c>
      <c r="E6" s="32">
        <v>45839</v>
      </c>
      <c r="F6" s="32">
        <v>45931</v>
      </c>
      <c r="G6" s="32">
        <v>46023</v>
      </c>
    </row>
    <row r="7" spans="2:7" ht="45" customHeight="1" x14ac:dyDescent="0.25">
      <c r="B7" s="25" t="s">
        <v>32</v>
      </c>
      <c r="C7" s="10">
        <v>2</v>
      </c>
      <c r="D7" s="10">
        <v>3</v>
      </c>
      <c r="E7" s="10">
        <v>4</v>
      </c>
      <c r="F7" s="10">
        <v>5</v>
      </c>
      <c r="G7" s="10">
        <v>6</v>
      </c>
    </row>
    <row r="8" spans="2:7" ht="45" customHeight="1" x14ac:dyDescent="0.25">
      <c r="B8" s="25" t="s">
        <v>33</v>
      </c>
      <c r="C8" s="10">
        <v>4</v>
      </c>
      <c r="D8" s="10">
        <v>4</v>
      </c>
      <c r="E8" s="10">
        <v>4</v>
      </c>
      <c r="F8" s="10">
        <v>4</v>
      </c>
      <c r="G8" s="10">
        <v>5</v>
      </c>
    </row>
    <row r="9" spans="2:7" ht="45" customHeight="1" x14ac:dyDescent="0.25">
      <c r="B9" s="25" t="s">
        <v>33</v>
      </c>
      <c r="C9" s="10">
        <v>4</v>
      </c>
      <c r="D9" s="10">
        <v>5</v>
      </c>
      <c r="E9" s="10">
        <v>5</v>
      </c>
      <c r="F9" s="10">
        <v>5</v>
      </c>
      <c r="G9" s="10">
        <v>6</v>
      </c>
    </row>
    <row r="10" spans="2:7" ht="45" customHeight="1" x14ac:dyDescent="0.25">
      <c r="B10" s="25" t="s">
        <v>34</v>
      </c>
      <c r="C10" s="10">
        <v>4</v>
      </c>
      <c r="D10" s="10">
        <v>5</v>
      </c>
      <c r="E10" s="10">
        <v>5</v>
      </c>
      <c r="F10" s="10">
        <v>5</v>
      </c>
      <c r="G10" s="10">
        <v>6</v>
      </c>
    </row>
    <row r="11" spans="2:7" ht="45" customHeight="1" x14ac:dyDescent="0.25">
      <c r="B11" s="25" t="s">
        <v>225</v>
      </c>
      <c r="C11" s="184">
        <v>3</v>
      </c>
      <c r="D11" s="184">
        <v>3</v>
      </c>
      <c r="E11" s="184">
        <v>2</v>
      </c>
      <c r="F11" s="184">
        <v>3</v>
      </c>
      <c r="G11" s="184">
        <v>5</v>
      </c>
    </row>
    <row r="12" spans="2:7" ht="45" customHeight="1" x14ac:dyDescent="0.25">
      <c r="B12" s="25" t="s">
        <v>35</v>
      </c>
      <c r="C12" s="10">
        <v>4</v>
      </c>
      <c r="D12" s="10">
        <v>6</v>
      </c>
      <c r="E12" s="10">
        <v>6</v>
      </c>
      <c r="F12" s="10">
        <v>5</v>
      </c>
      <c r="G12" s="10">
        <v>6</v>
      </c>
    </row>
    <row r="13" spans="2:7" ht="45" customHeight="1" x14ac:dyDescent="0.25">
      <c r="B13" s="25" t="s">
        <v>36</v>
      </c>
      <c r="C13" s="10">
        <v>4</v>
      </c>
      <c r="D13" s="10">
        <v>3</v>
      </c>
      <c r="E13" s="10">
        <v>4</v>
      </c>
      <c r="F13" s="10">
        <v>3</v>
      </c>
      <c r="G13" s="10">
        <v>4</v>
      </c>
    </row>
    <row r="14" spans="2:7" ht="45" customHeight="1" x14ac:dyDescent="0.25">
      <c r="B14" s="25" t="s">
        <v>37</v>
      </c>
      <c r="C14" s="10">
        <v>4</v>
      </c>
      <c r="D14" s="10">
        <v>3</v>
      </c>
      <c r="E14" s="10">
        <v>3</v>
      </c>
      <c r="F14" s="10">
        <v>3</v>
      </c>
      <c r="G14" s="10">
        <v>4</v>
      </c>
    </row>
    <row r="15" spans="2:7" ht="45" customHeight="1" x14ac:dyDescent="0.25">
      <c r="B15" s="25" t="s">
        <v>38</v>
      </c>
      <c r="C15" s="10">
        <v>4</v>
      </c>
      <c r="D15" s="10">
        <v>5</v>
      </c>
      <c r="E15" s="10">
        <v>5</v>
      </c>
      <c r="F15" s="10">
        <v>6</v>
      </c>
      <c r="G15" s="10">
        <v>6</v>
      </c>
    </row>
    <row r="16" spans="2:7" ht="45" customHeight="1" x14ac:dyDescent="0.25">
      <c r="B16" s="25" t="s">
        <v>39</v>
      </c>
      <c r="C16" s="10">
        <v>4</v>
      </c>
      <c r="D16" s="10">
        <v>4</v>
      </c>
      <c r="E16" s="10">
        <v>4</v>
      </c>
      <c r="F16" s="10">
        <v>4</v>
      </c>
      <c r="G16" s="10">
        <v>4</v>
      </c>
    </row>
    <row r="17" spans="2:7" ht="45" customHeight="1" x14ac:dyDescent="0.25">
      <c r="B17" s="25" t="s">
        <v>40</v>
      </c>
      <c r="C17" s="10">
        <v>6</v>
      </c>
      <c r="D17" s="10">
        <v>6</v>
      </c>
      <c r="E17" s="10">
        <v>6</v>
      </c>
      <c r="F17" s="10">
        <v>6</v>
      </c>
      <c r="G17" s="10">
        <v>6</v>
      </c>
    </row>
    <row r="18" spans="2:7" ht="45" customHeight="1" x14ac:dyDescent="0.25">
      <c r="B18" s="25" t="s">
        <v>41</v>
      </c>
      <c r="C18" s="10">
        <v>4</v>
      </c>
      <c r="D18" s="10">
        <v>6</v>
      </c>
      <c r="E18" s="10">
        <v>6</v>
      </c>
      <c r="F18" s="10">
        <v>5</v>
      </c>
      <c r="G18" s="10">
        <v>6</v>
      </c>
    </row>
    <row r="19" spans="2:7" ht="45" customHeight="1" x14ac:dyDescent="0.25">
      <c r="B19" s="25" t="s">
        <v>42</v>
      </c>
      <c r="C19" s="10">
        <v>3</v>
      </c>
      <c r="D19" s="10">
        <v>3</v>
      </c>
      <c r="E19" s="10">
        <v>4</v>
      </c>
      <c r="F19" s="10">
        <v>4</v>
      </c>
      <c r="G19" s="10">
        <v>6</v>
      </c>
    </row>
    <row r="20" spans="2:7" ht="45" customHeight="1" x14ac:dyDescent="0.25">
      <c r="B20" s="25" t="s">
        <v>43</v>
      </c>
      <c r="C20" s="10">
        <v>4</v>
      </c>
      <c r="D20" s="10">
        <v>3</v>
      </c>
      <c r="E20" s="10">
        <v>3</v>
      </c>
      <c r="F20" s="10">
        <v>3</v>
      </c>
      <c r="G20" s="10">
        <v>3</v>
      </c>
    </row>
    <row r="21" spans="2:7" ht="45" customHeight="1" x14ac:dyDescent="0.25">
      <c r="B21" s="25" t="s">
        <v>44</v>
      </c>
      <c r="C21" s="10">
        <v>2</v>
      </c>
      <c r="D21" s="10">
        <v>2</v>
      </c>
      <c r="E21" s="10">
        <v>2</v>
      </c>
      <c r="F21" s="10">
        <v>3</v>
      </c>
      <c r="G21" s="10">
        <v>3</v>
      </c>
    </row>
    <row r="22" spans="2:7" ht="45" customHeight="1" x14ac:dyDescent="0.25"/>
    <row r="23" spans="2:7" ht="45" customHeight="1" x14ac:dyDescent="0.25"/>
    <row r="24" spans="2:7" ht="45" customHeight="1" x14ac:dyDescent="0.25"/>
    <row r="25" spans="2:7" ht="45" customHeight="1" x14ac:dyDescent="0.25"/>
    <row r="26" spans="2:7" ht="45" customHeight="1" x14ac:dyDescent="0.25"/>
    <row r="27" spans="2:7" ht="45" customHeight="1" x14ac:dyDescent="0.25"/>
    <row r="28" spans="2:7" ht="45" customHeight="1" x14ac:dyDescent="0.25"/>
    <row r="29" spans="2:7" ht="45" customHeight="1" x14ac:dyDescent="0.25"/>
  </sheetData>
  <mergeCells count="2">
    <mergeCell ref="B1:D1"/>
    <mergeCell ref="B3:D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B4001-DCB7-40BE-AE2F-483229ACE7EF}">
  <dimension ref="B1:G49"/>
  <sheetViews>
    <sheetView topLeftCell="A30" workbookViewId="0">
      <selection activeCell="D42" sqref="D42"/>
    </sheetView>
  </sheetViews>
  <sheetFormatPr defaultRowHeight="15" x14ac:dyDescent="0.25"/>
  <cols>
    <col min="2" max="2" width="24.85546875" customWidth="1"/>
    <col min="3" max="3" width="19.85546875" customWidth="1"/>
    <col min="4" max="4" width="31" customWidth="1"/>
    <col min="5" max="5" width="19.85546875" customWidth="1"/>
    <col min="7" max="7" width="23.85546875" customWidth="1"/>
  </cols>
  <sheetData>
    <row r="1" spans="2:7" ht="18.75" x14ac:dyDescent="0.25">
      <c r="B1" s="142" t="s">
        <v>99</v>
      </c>
      <c r="C1" s="142"/>
      <c r="D1" s="142"/>
    </row>
    <row r="2" spans="2:7" ht="15.75" thickBot="1" x14ac:dyDescent="0.3"/>
    <row r="3" spans="2:7" ht="80.25" customHeight="1" thickBot="1" x14ac:dyDescent="0.3">
      <c r="B3" s="42" t="s">
        <v>66</v>
      </c>
    </row>
    <row r="5" spans="2:7" ht="15.75" x14ac:dyDescent="0.25">
      <c r="B5" s="150" t="s">
        <v>98</v>
      </c>
      <c r="C5" s="150"/>
      <c r="D5" s="150"/>
      <c r="E5" s="150"/>
      <c r="F5" s="150"/>
      <c r="G5" s="150"/>
    </row>
    <row r="6" spans="2:7" ht="15.75" thickBot="1" x14ac:dyDescent="0.3">
      <c r="B6" s="6"/>
      <c r="C6" s="6"/>
      <c r="D6" s="6"/>
    </row>
    <row r="7" spans="2:7" ht="33.75" customHeight="1" thickBot="1" x14ac:dyDescent="0.3">
      <c r="B7" s="143" t="s">
        <v>49</v>
      </c>
      <c r="C7" s="144"/>
      <c r="D7" s="145"/>
    </row>
    <row r="8" spans="2:7" ht="17.25" customHeight="1" thickBot="1" x14ac:dyDescent="0.3">
      <c r="B8" s="11" t="s">
        <v>46</v>
      </c>
      <c r="C8" s="12"/>
      <c r="D8" s="13"/>
    </row>
    <row r="9" spans="2:7" ht="15.75" thickBot="1" x14ac:dyDescent="0.3"/>
    <row r="10" spans="2:7" ht="60.75" thickBot="1" x14ac:dyDescent="0.3">
      <c r="B10" s="16" t="s">
        <v>47</v>
      </c>
      <c r="C10" s="17" t="s">
        <v>48</v>
      </c>
    </row>
    <row r="11" spans="2:7" x14ac:dyDescent="0.25">
      <c r="B11" s="27" t="s">
        <v>50</v>
      </c>
      <c r="C11" s="15">
        <v>0.3</v>
      </c>
    </row>
    <row r="12" spans="2:7" x14ac:dyDescent="0.25">
      <c r="B12" s="28" t="s">
        <v>51</v>
      </c>
      <c r="C12" s="14">
        <v>0.31</v>
      </c>
    </row>
    <row r="13" spans="2:7" x14ac:dyDescent="0.25">
      <c r="B13" s="28" t="s">
        <v>52</v>
      </c>
      <c r="C13" s="14">
        <v>0.35</v>
      </c>
    </row>
    <row r="14" spans="2:7" x14ac:dyDescent="0.25">
      <c r="B14" s="28" t="s">
        <v>53</v>
      </c>
      <c r="C14" s="14">
        <v>0.4</v>
      </c>
    </row>
    <row r="15" spans="2:7" x14ac:dyDescent="0.25">
      <c r="B15" s="28" t="s">
        <v>54</v>
      </c>
      <c r="C15" s="14">
        <v>0.34</v>
      </c>
    </row>
    <row r="16" spans="2:7" x14ac:dyDescent="0.25">
      <c r="B16" s="29" t="s">
        <v>56</v>
      </c>
      <c r="C16" s="55">
        <v>0.34</v>
      </c>
      <c r="D16" s="43" t="s">
        <v>67</v>
      </c>
    </row>
    <row r="17" spans="2:5" x14ac:dyDescent="0.25">
      <c r="B17" s="28" t="s">
        <v>55</v>
      </c>
      <c r="C17" s="14">
        <v>0.33</v>
      </c>
    </row>
    <row r="18" spans="2:5" x14ac:dyDescent="0.25">
      <c r="B18" s="28" t="s">
        <v>57</v>
      </c>
      <c r="C18" s="14">
        <v>0.34</v>
      </c>
    </row>
    <row r="19" spans="2:5" x14ac:dyDescent="0.25">
      <c r="B19" s="28" t="s">
        <v>58</v>
      </c>
      <c r="C19" s="14">
        <v>0.31</v>
      </c>
    </row>
    <row r="20" spans="2:5" x14ac:dyDescent="0.25">
      <c r="B20" s="28" t="s">
        <v>59</v>
      </c>
      <c r="C20" s="14">
        <v>0.28000000000000003</v>
      </c>
      <c r="D20" s="26"/>
    </row>
    <row r="21" spans="2:5" x14ac:dyDescent="0.25">
      <c r="B21" s="28" t="s">
        <v>60</v>
      </c>
      <c r="C21" s="14">
        <v>0.25</v>
      </c>
    </row>
    <row r="22" spans="2:5" x14ac:dyDescent="0.25">
      <c r="B22" s="28" t="s">
        <v>61</v>
      </c>
      <c r="C22" s="14">
        <v>0.27</v>
      </c>
    </row>
    <row r="23" spans="2:5" x14ac:dyDescent="0.25">
      <c r="B23" s="28" t="s">
        <v>62</v>
      </c>
      <c r="C23" s="14">
        <v>0.22</v>
      </c>
    </row>
    <row r="24" spans="2:5" x14ac:dyDescent="0.25">
      <c r="B24" s="30" t="s">
        <v>63</v>
      </c>
      <c r="C24" s="18">
        <v>0.2</v>
      </c>
    </row>
    <row r="25" spans="2:5" x14ac:dyDescent="0.25">
      <c r="B25" s="31" t="s">
        <v>64</v>
      </c>
      <c r="C25" s="19">
        <v>0.18</v>
      </c>
    </row>
    <row r="26" spans="2:5" x14ac:dyDescent="0.25">
      <c r="B26" s="27" t="s">
        <v>65</v>
      </c>
      <c r="C26" s="15">
        <v>0.18</v>
      </c>
    </row>
    <row r="31" spans="2:5" ht="15.75" x14ac:dyDescent="0.25">
      <c r="B31" s="149" t="s">
        <v>96</v>
      </c>
      <c r="C31" s="149"/>
      <c r="D31" s="149"/>
      <c r="E31" s="149"/>
    </row>
    <row r="32" spans="2:5" ht="15.75" thickBot="1" x14ac:dyDescent="0.3">
      <c r="B32" s="6"/>
      <c r="C32" s="6"/>
      <c r="D32" s="6"/>
    </row>
    <row r="33" spans="2:5" ht="51" customHeight="1" thickBot="1" x14ac:dyDescent="0.3">
      <c r="B33" s="143" t="s">
        <v>70</v>
      </c>
      <c r="C33" s="144"/>
      <c r="D33" s="145"/>
      <c r="E33" s="1"/>
    </row>
    <row r="34" spans="2:5" ht="15.75" thickBot="1" x14ac:dyDescent="0.3">
      <c r="B34" s="146" t="s">
        <v>46</v>
      </c>
      <c r="C34" s="147"/>
      <c r="D34" s="147"/>
      <c r="E34" s="148"/>
    </row>
    <row r="35" spans="2:5" ht="15.75" thickBot="1" x14ac:dyDescent="0.3"/>
    <row r="36" spans="2:5" ht="60.75" thickBot="1" x14ac:dyDescent="0.3">
      <c r="B36" s="48" t="s">
        <v>0</v>
      </c>
      <c r="C36" s="49" t="s">
        <v>2</v>
      </c>
      <c r="D36" s="49" t="s">
        <v>71</v>
      </c>
      <c r="E36" s="50" t="s">
        <v>72</v>
      </c>
    </row>
    <row r="37" spans="2:5" x14ac:dyDescent="0.25">
      <c r="B37" s="45" t="s">
        <v>3</v>
      </c>
      <c r="C37" s="46">
        <v>100</v>
      </c>
      <c r="D37" s="46">
        <v>25</v>
      </c>
      <c r="E37" s="47">
        <f>D37/C37</f>
        <v>0.25</v>
      </c>
    </row>
    <row r="38" spans="2:5" x14ac:dyDescent="0.25">
      <c r="B38" s="24" t="s">
        <v>4</v>
      </c>
      <c r="C38" s="5">
        <v>99</v>
      </c>
      <c r="D38" s="5">
        <v>25</v>
      </c>
      <c r="E38" s="8">
        <f t="shared" ref="E38:E48" si="0">D38/C38</f>
        <v>0.25252525252525254</v>
      </c>
    </row>
    <row r="39" spans="2:5" x14ac:dyDescent="0.25">
      <c r="B39" s="24" t="s">
        <v>5</v>
      </c>
      <c r="C39" s="5">
        <v>98</v>
      </c>
      <c r="D39" s="5">
        <v>24</v>
      </c>
      <c r="E39" s="8">
        <f t="shared" si="0"/>
        <v>0.24489795918367346</v>
      </c>
    </row>
    <row r="40" spans="2:5" x14ac:dyDescent="0.25">
      <c r="B40" s="24" t="s">
        <v>6</v>
      </c>
      <c r="C40" s="5">
        <v>99</v>
      </c>
      <c r="D40" s="5">
        <v>24</v>
      </c>
      <c r="E40" s="8">
        <f t="shared" si="0"/>
        <v>0.24242424242424243</v>
      </c>
    </row>
    <row r="41" spans="2:5" x14ac:dyDescent="0.25">
      <c r="B41" s="24" t="s">
        <v>1</v>
      </c>
      <c r="C41" s="5">
        <v>98</v>
      </c>
      <c r="D41" s="5">
        <v>23</v>
      </c>
      <c r="E41" s="8">
        <f t="shared" si="0"/>
        <v>0.23469387755102042</v>
      </c>
    </row>
    <row r="42" spans="2:5" x14ac:dyDescent="0.25">
      <c r="B42" s="24" t="s">
        <v>7</v>
      </c>
      <c r="C42" s="5">
        <v>98</v>
      </c>
      <c r="D42" s="5">
        <v>22</v>
      </c>
      <c r="E42" s="8">
        <f t="shared" si="0"/>
        <v>0.22448979591836735</v>
      </c>
    </row>
    <row r="43" spans="2:5" x14ac:dyDescent="0.25">
      <c r="B43" s="24" t="s">
        <v>8</v>
      </c>
      <c r="C43" s="5">
        <v>100</v>
      </c>
      <c r="D43" s="5">
        <v>22</v>
      </c>
      <c r="E43" s="8">
        <f t="shared" si="0"/>
        <v>0.22</v>
      </c>
    </row>
    <row r="44" spans="2:5" x14ac:dyDescent="0.25">
      <c r="B44" s="24" t="s">
        <v>9</v>
      </c>
      <c r="C44" s="5">
        <v>101</v>
      </c>
      <c r="D44" s="5">
        <v>21</v>
      </c>
      <c r="E44" s="8">
        <f t="shared" si="0"/>
        <v>0.20792079207920791</v>
      </c>
    </row>
    <row r="45" spans="2:5" x14ac:dyDescent="0.25">
      <c r="B45" s="24" t="s">
        <v>10</v>
      </c>
      <c r="C45" s="5">
        <v>99</v>
      </c>
      <c r="D45" s="5">
        <v>20</v>
      </c>
      <c r="E45" s="8">
        <f t="shared" si="0"/>
        <v>0.20202020202020202</v>
      </c>
    </row>
    <row r="46" spans="2:5" x14ac:dyDescent="0.25">
      <c r="B46" s="24" t="s">
        <v>11</v>
      </c>
      <c r="C46" s="5">
        <v>100</v>
      </c>
      <c r="D46" s="5">
        <v>19</v>
      </c>
      <c r="E46" s="8">
        <f t="shared" si="0"/>
        <v>0.19</v>
      </c>
    </row>
    <row r="47" spans="2:5" x14ac:dyDescent="0.25">
      <c r="B47" s="24" t="s">
        <v>12</v>
      </c>
      <c r="C47" s="5">
        <v>98</v>
      </c>
      <c r="D47" s="5">
        <v>18</v>
      </c>
      <c r="E47" s="8">
        <f t="shared" si="0"/>
        <v>0.18367346938775511</v>
      </c>
    </row>
    <row r="48" spans="2:5" x14ac:dyDescent="0.25">
      <c r="B48" s="24" t="s">
        <v>13</v>
      </c>
      <c r="C48" s="5">
        <v>100</v>
      </c>
      <c r="D48" s="5">
        <v>18</v>
      </c>
      <c r="E48" s="8">
        <f t="shared" si="0"/>
        <v>0.18</v>
      </c>
    </row>
    <row r="49" spans="2:2" x14ac:dyDescent="0.25">
      <c r="B49" s="3"/>
    </row>
  </sheetData>
  <mergeCells count="6">
    <mergeCell ref="B33:D33"/>
    <mergeCell ref="B34:E34"/>
    <mergeCell ref="B31:E31"/>
    <mergeCell ref="B1:D1"/>
    <mergeCell ref="B7:D7"/>
    <mergeCell ref="B5:G5"/>
  </mergeCells>
  <phoneticPr fontId="9" type="noConversion"/>
  <pageMargins left="0.7" right="0.7" top="0.75" bottom="0.75" header="0.3" footer="0.3"/>
  <pageSetup paperSize="5"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C8455-72D1-464C-A09E-124D060E317C}">
  <dimension ref="B1:E71"/>
  <sheetViews>
    <sheetView topLeftCell="A13" workbookViewId="0">
      <selection activeCell="C11" sqref="C11"/>
    </sheetView>
  </sheetViews>
  <sheetFormatPr defaultRowHeight="15" x14ac:dyDescent="0.25"/>
  <cols>
    <col min="1" max="1" width="8.42578125" customWidth="1"/>
    <col min="2" max="2" width="32.5703125" customWidth="1"/>
    <col min="3" max="3" width="19.85546875" customWidth="1"/>
    <col min="4" max="4" width="41.140625" customWidth="1"/>
    <col min="5" max="5" width="9" customWidth="1"/>
    <col min="7" max="7" width="13.28515625" customWidth="1"/>
    <col min="9" max="9" width="20.5703125" customWidth="1"/>
  </cols>
  <sheetData>
    <row r="1" spans="2:5" ht="18.75" x14ac:dyDescent="0.25">
      <c r="B1" s="142" t="s">
        <v>101</v>
      </c>
      <c r="C1" s="142"/>
      <c r="D1" s="142"/>
    </row>
    <row r="2" spans="2:5" ht="15.75" thickBot="1" x14ac:dyDescent="0.3"/>
    <row r="3" spans="2:5" ht="75.75" thickBot="1" x14ac:dyDescent="0.3">
      <c r="B3" s="42" t="s">
        <v>66</v>
      </c>
    </row>
    <row r="5" spans="2:5" ht="15.75" x14ac:dyDescent="0.25">
      <c r="B5" s="149" t="s">
        <v>106</v>
      </c>
      <c r="C5" s="149"/>
      <c r="D5" s="149"/>
      <c r="E5" s="149"/>
    </row>
    <row r="6" spans="2:5" ht="15.75" thickBot="1" x14ac:dyDescent="0.3"/>
    <row r="7" spans="2:5" ht="30" customHeight="1" thickBot="1" x14ac:dyDescent="0.3">
      <c r="B7" s="154" t="s">
        <v>49</v>
      </c>
      <c r="C7" s="155"/>
      <c r="D7" s="156"/>
    </row>
    <row r="8" spans="2:5" ht="15.75" thickBot="1" x14ac:dyDescent="0.3">
      <c r="B8" s="11" t="s">
        <v>46</v>
      </c>
      <c r="C8" s="12"/>
      <c r="D8" s="13"/>
    </row>
    <row r="9" spans="2:5" ht="15.75" thickBot="1" x14ac:dyDescent="0.3"/>
    <row r="10" spans="2:5" ht="60.75" thickBot="1" x14ac:dyDescent="0.3">
      <c r="B10" s="16" t="s">
        <v>47</v>
      </c>
      <c r="C10" s="17" t="s">
        <v>68</v>
      </c>
    </row>
    <row r="11" spans="2:5" x14ac:dyDescent="0.25">
      <c r="B11" s="27" t="s">
        <v>50</v>
      </c>
      <c r="C11" s="15">
        <v>0.65</v>
      </c>
    </row>
    <row r="12" spans="2:5" x14ac:dyDescent="0.25">
      <c r="B12" s="28" t="s">
        <v>51</v>
      </c>
      <c r="C12" s="14">
        <v>0.5</v>
      </c>
    </row>
    <row r="13" spans="2:5" x14ac:dyDescent="0.25">
      <c r="B13" s="28" t="s">
        <v>52</v>
      </c>
      <c r="C13" s="14">
        <v>0.5</v>
      </c>
    </row>
    <row r="14" spans="2:5" x14ac:dyDescent="0.25">
      <c r="B14" s="28" t="s">
        <v>53</v>
      </c>
      <c r="C14" s="14">
        <v>0.65</v>
      </c>
    </row>
    <row r="15" spans="2:5" x14ac:dyDescent="0.25">
      <c r="B15" s="28" t="s">
        <v>54</v>
      </c>
      <c r="C15" s="14">
        <v>0.65</v>
      </c>
    </row>
    <row r="16" spans="2:5" x14ac:dyDescent="0.25">
      <c r="B16" s="29" t="s">
        <v>56</v>
      </c>
      <c r="C16" s="55">
        <v>0.65</v>
      </c>
      <c r="D16" s="43" t="s">
        <v>67</v>
      </c>
      <c r="E16" s="54"/>
    </row>
    <row r="17" spans="2:4" x14ac:dyDescent="0.25">
      <c r="B17" s="28" t="s">
        <v>55</v>
      </c>
      <c r="C17" s="14">
        <v>0.65</v>
      </c>
    </row>
    <row r="18" spans="2:4" x14ac:dyDescent="0.25">
      <c r="B18" s="28" t="s">
        <v>57</v>
      </c>
      <c r="C18" s="14">
        <v>0.7</v>
      </c>
    </row>
    <row r="19" spans="2:4" x14ac:dyDescent="0.25">
      <c r="B19" s="28" t="s">
        <v>58</v>
      </c>
      <c r="C19" s="14">
        <v>0.75</v>
      </c>
    </row>
    <row r="20" spans="2:4" x14ac:dyDescent="0.25">
      <c r="B20" s="28" t="s">
        <v>59</v>
      </c>
      <c r="C20" s="14">
        <v>0.85</v>
      </c>
    </row>
    <row r="21" spans="2:4" x14ac:dyDescent="0.25">
      <c r="B21" s="28" t="s">
        <v>60</v>
      </c>
      <c r="C21" s="14">
        <v>0.9</v>
      </c>
    </row>
    <row r="22" spans="2:4" x14ac:dyDescent="0.25">
      <c r="B22" s="28" t="s">
        <v>61</v>
      </c>
      <c r="C22" s="14">
        <v>0.9</v>
      </c>
    </row>
    <row r="23" spans="2:4" x14ac:dyDescent="0.25">
      <c r="B23" s="28" t="s">
        <v>62</v>
      </c>
      <c r="C23" s="14">
        <v>0.9</v>
      </c>
    </row>
    <row r="24" spans="2:4" x14ac:dyDescent="0.25">
      <c r="B24" s="30" t="s">
        <v>63</v>
      </c>
      <c r="C24" s="18">
        <v>1</v>
      </c>
    </row>
    <row r="25" spans="2:4" x14ac:dyDescent="0.25">
      <c r="B25" s="31" t="s">
        <v>64</v>
      </c>
      <c r="C25" s="19">
        <v>1</v>
      </c>
    </row>
    <row r="26" spans="2:4" x14ac:dyDescent="0.25">
      <c r="B26" s="27" t="s">
        <v>65</v>
      </c>
      <c r="C26" s="15">
        <v>1</v>
      </c>
    </row>
    <row r="30" spans="2:4" ht="15.75" x14ac:dyDescent="0.25">
      <c r="B30" s="149" t="s">
        <v>102</v>
      </c>
      <c r="C30" s="149"/>
      <c r="D30" s="149"/>
    </row>
    <row r="31" spans="2:4" ht="15.75" thickBot="1" x14ac:dyDescent="0.3"/>
    <row r="32" spans="2:4" ht="33.6" customHeight="1" thickBot="1" x14ac:dyDescent="0.3">
      <c r="B32" s="143" t="s">
        <v>14</v>
      </c>
      <c r="C32" s="144"/>
      <c r="D32" s="145"/>
    </row>
    <row r="33" spans="2:4" ht="15" customHeight="1" thickBot="1" x14ac:dyDescent="0.3">
      <c r="B33" s="151" t="s">
        <v>46</v>
      </c>
      <c r="C33" s="152"/>
      <c r="D33" s="153"/>
    </row>
    <row r="34" spans="2:4" ht="15.75" thickBot="1" x14ac:dyDescent="0.3"/>
    <row r="35" spans="2:4" ht="45.75" thickBot="1" x14ac:dyDescent="0.3">
      <c r="B35" s="48" t="s">
        <v>0</v>
      </c>
      <c r="C35" s="50" t="s">
        <v>15</v>
      </c>
    </row>
    <row r="36" spans="2:4" x14ac:dyDescent="0.25">
      <c r="B36" s="45" t="s">
        <v>3</v>
      </c>
      <c r="C36" s="51">
        <v>21</v>
      </c>
    </row>
    <row r="37" spans="2:4" x14ac:dyDescent="0.25">
      <c r="B37" s="24" t="s">
        <v>4</v>
      </c>
      <c r="C37" s="33">
        <v>21</v>
      </c>
    </row>
    <row r="38" spans="2:4" x14ac:dyDescent="0.25">
      <c r="B38" s="24" t="s">
        <v>5</v>
      </c>
      <c r="C38" s="33">
        <v>20</v>
      </c>
    </row>
    <row r="39" spans="2:4" x14ac:dyDescent="0.25">
      <c r="B39" s="24" t="s">
        <v>6</v>
      </c>
      <c r="C39" s="33">
        <v>18</v>
      </c>
    </row>
    <row r="40" spans="2:4" x14ac:dyDescent="0.25">
      <c r="B40" s="24" t="s">
        <v>1</v>
      </c>
      <c r="C40" s="33">
        <v>17</v>
      </c>
    </row>
    <row r="41" spans="2:4" x14ac:dyDescent="0.25">
      <c r="B41" s="24" t="s">
        <v>7</v>
      </c>
      <c r="C41" s="33">
        <v>17</v>
      </c>
    </row>
    <row r="42" spans="2:4" x14ac:dyDescent="0.25">
      <c r="B42" s="24" t="s">
        <v>8</v>
      </c>
      <c r="C42" s="33">
        <v>16</v>
      </c>
    </row>
    <row r="43" spans="2:4" x14ac:dyDescent="0.25">
      <c r="B43" s="24" t="s">
        <v>9</v>
      </c>
      <c r="C43" s="33">
        <v>15</v>
      </c>
    </row>
    <row r="44" spans="2:4" x14ac:dyDescent="0.25">
      <c r="B44" s="24" t="s">
        <v>10</v>
      </c>
      <c r="C44" s="33">
        <v>15</v>
      </c>
    </row>
    <row r="45" spans="2:4" x14ac:dyDescent="0.25">
      <c r="B45" s="24" t="s">
        <v>11</v>
      </c>
      <c r="C45" s="33">
        <v>12</v>
      </c>
    </row>
    <row r="46" spans="2:4" x14ac:dyDescent="0.25">
      <c r="B46" s="24" t="s">
        <v>12</v>
      </c>
      <c r="C46" s="33">
        <v>9</v>
      </c>
    </row>
    <row r="47" spans="2:4" x14ac:dyDescent="0.25">
      <c r="B47" s="24" t="s">
        <v>13</v>
      </c>
      <c r="C47" s="33">
        <v>9</v>
      </c>
    </row>
    <row r="54" spans="2:4" ht="49.5" customHeight="1" x14ac:dyDescent="0.25">
      <c r="B54" s="157" t="s">
        <v>103</v>
      </c>
      <c r="C54" s="157"/>
      <c r="D54" s="157"/>
    </row>
    <row r="55" spans="2:4" ht="15.75" thickBot="1" x14ac:dyDescent="0.3">
      <c r="B55" s="6"/>
      <c r="C55" s="6"/>
      <c r="D55" s="6"/>
    </row>
    <row r="56" spans="2:4" ht="15.75" thickBot="1" x14ac:dyDescent="0.3">
      <c r="B56" s="158" t="s">
        <v>19</v>
      </c>
      <c r="C56" s="159"/>
      <c r="D56" s="160"/>
    </row>
    <row r="57" spans="2:4" ht="15.75" thickBot="1" x14ac:dyDescent="0.3">
      <c r="B57" s="151" t="s">
        <v>46</v>
      </c>
      <c r="C57" s="152"/>
      <c r="D57" s="153"/>
    </row>
    <row r="58" spans="2:4" ht="15.75" thickBot="1" x14ac:dyDescent="0.3"/>
    <row r="59" spans="2:4" ht="15.75" thickBot="1" x14ac:dyDescent="0.3">
      <c r="B59" s="48" t="s">
        <v>0</v>
      </c>
      <c r="C59" s="50" t="s">
        <v>20</v>
      </c>
      <c r="D59" s="2"/>
    </row>
    <row r="60" spans="2:4" x14ac:dyDescent="0.25">
      <c r="B60" s="45" t="s">
        <v>3</v>
      </c>
      <c r="C60" s="51">
        <v>4</v>
      </c>
    </row>
    <row r="61" spans="2:4" x14ac:dyDescent="0.25">
      <c r="B61" s="24" t="s">
        <v>4</v>
      </c>
      <c r="C61" s="33">
        <v>5</v>
      </c>
    </row>
    <row r="62" spans="2:4" x14ac:dyDescent="0.25">
      <c r="B62" s="24" t="s">
        <v>5</v>
      </c>
      <c r="C62" s="33">
        <v>3</v>
      </c>
    </row>
    <row r="63" spans="2:4" x14ac:dyDescent="0.25">
      <c r="B63" s="24" t="s">
        <v>6</v>
      </c>
      <c r="C63" s="33">
        <v>2</v>
      </c>
    </row>
    <row r="64" spans="2:4" x14ac:dyDescent="0.25">
      <c r="B64" s="24" t="s">
        <v>1</v>
      </c>
      <c r="C64" s="33">
        <v>0</v>
      </c>
    </row>
    <row r="65" spans="2:3" x14ac:dyDescent="0.25">
      <c r="B65" s="24" t="s">
        <v>7</v>
      </c>
      <c r="C65" s="33">
        <v>2</v>
      </c>
    </row>
    <row r="66" spans="2:3" x14ac:dyDescent="0.25">
      <c r="B66" s="24" t="s">
        <v>8</v>
      </c>
      <c r="C66" s="33">
        <v>0</v>
      </c>
    </row>
    <row r="67" spans="2:3" x14ac:dyDescent="0.25">
      <c r="B67" s="24" t="s">
        <v>9</v>
      </c>
      <c r="C67" s="33">
        <v>1</v>
      </c>
    </row>
    <row r="68" spans="2:3" x14ac:dyDescent="0.25">
      <c r="B68" s="24" t="s">
        <v>10</v>
      </c>
      <c r="C68" s="33">
        <v>2</v>
      </c>
    </row>
    <row r="69" spans="2:3" x14ac:dyDescent="0.25">
      <c r="B69" s="24" t="s">
        <v>11</v>
      </c>
      <c r="C69" s="33">
        <v>1</v>
      </c>
    </row>
    <row r="70" spans="2:3" x14ac:dyDescent="0.25">
      <c r="B70" s="24" t="s">
        <v>12</v>
      </c>
      <c r="C70" s="33">
        <v>1</v>
      </c>
    </row>
    <row r="71" spans="2:3" x14ac:dyDescent="0.25">
      <c r="B71" s="24" t="s">
        <v>13</v>
      </c>
      <c r="C71" s="33">
        <v>0</v>
      </c>
    </row>
  </sheetData>
  <mergeCells count="9">
    <mergeCell ref="B57:D57"/>
    <mergeCell ref="B1:D1"/>
    <mergeCell ref="B5:E5"/>
    <mergeCell ref="B7:D7"/>
    <mergeCell ref="B33:D33"/>
    <mergeCell ref="B54:D54"/>
    <mergeCell ref="B56:D56"/>
    <mergeCell ref="B30:D30"/>
    <mergeCell ref="B32:D3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14A4B-DA2A-4BC4-8E6E-E65492495225}">
  <dimension ref="B1:E63"/>
  <sheetViews>
    <sheetView topLeftCell="A12" workbookViewId="0">
      <selection activeCell="C33" sqref="C33"/>
    </sheetView>
  </sheetViews>
  <sheetFormatPr defaultRowHeight="15" x14ac:dyDescent="0.25"/>
  <cols>
    <col min="2" max="2" width="24.85546875" customWidth="1"/>
    <col min="3" max="3" width="19.85546875" customWidth="1"/>
    <col min="4" max="4" width="31" customWidth="1"/>
  </cols>
  <sheetData>
    <row r="1" spans="2:5" ht="18.75" x14ac:dyDescent="0.25">
      <c r="B1" s="142" t="s">
        <v>104</v>
      </c>
      <c r="C1" s="142"/>
      <c r="D1" s="142"/>
    </row>
    <row r="3" spans="2:5" ht="15.75" customHeight="1" x14ac:dyDescent="0.25">
      <c r="B3" s="44" t="s">
        <v>107</v>
      </c>
      <c r="C3" s="44"/>
      <c r="D3" s="44"/>
    </row>
    <row r="4" spans="2:5" ht="15.75" customHeight="1" thickBot="1" x14ac:dyDescent="0.3"/>
    <row r="5" spans="2:5" ht="18.75" customHeight="1" thickBot="1" x14ac:dyDescent="0.3">
      <c r="B5" s="143" t="s">
        <v>22</v>
      </c>
      <c r="C5" s="144"/>
      <c r="D5" s="145"/>
    </row>
    <row r="6" spans="2:5" ht="15" customHeight="1" thickBot="1" x14ac:dyDescent="0.3">
      <c r="B6" s="162" t="s">
        <v>46</v>
      </c>
      <c r="C6" s="163"/>
      <c r="D6" s="163"/>
      <c r="E6" s="52"/>
    </row>
    <row r="7" spans="2:5" ht="15.75" thickBot="1" x14ac:dyDescent="0.3"/>
    <row r="8" spans="2:5" x14ac:dyDescent="0.25">
      <c r="B8" s="4" t="s">
        <v>0</v>
      </c>
      <c r="C8" s="7" t="s">
        <v>21</v>
      </c>
    </row>
    <row r="9" spans="2:5" x14ac:dyDescent="0.25">
      <c r="B9" s="24" t="s">
        <v>3</v>
      </c>
      <c r="C9" s="33">
        <v>5</v>
      </c>
    </row>
    <row r="10" spans="2:5" x14ac:dyDescent="0.25">
      <c r="B10" s="24" t="s">
        <v>4</v>
      </c>
      <c r="C10" s="33">
        <v>4</v>
      </c>
    </row>
    <row r="11" spans="2:5" x14ac:dyDescent="0.25">
      <c r="B11" s="24" t="s">
        <v>5</v>
      </c>
      <c r="C11" s="33">
        <v>3</v>
      </c>
    </row>
    <row r="12" spans="2:5" x14ac:dyDescent="0.25">
      <c r="B12" s="24" t="s">
        <v>6</v>
      </c>
      <c r="C12" s="33">
        <v>3</v>
      </c>
      <c r="D12" s="53"/>
    </row>
    <row r="13" spans="2:5" x14ac:dyDescent="0.25">
      <c r="B13" s="24" t="s">
        <v>1</v>
      </c>
      <c r="C13" s="33">
        <v>3</v>
      </c>
    </row>
    <row r="14" spans="2:5" x14ac:dyDescent="0.25">
      <c r="B14" s="24" t="s">
        <v>7</v>
      </c>
      <c r="C14" s="33">
        <v>3</v>
      </c>
    </row>
    <row r="15" spans="2:5" x14ac:dyDescent="0.25">
      <c r="B15" s="24" t="s">
        <v>8</v>
      </c>
      <c r="C15" s="33">
        <v>2</v>
      </c>
    </row>
    <row r="16" spans="2:5" x14ac:dyDescent="0.25">
      <c r="B16" s="24" t="s">
        <v>9</v>
      </c>
      <c r="C16" s="33">
        <v>2</v>
      </c>
    </row>
    <row r="17" spans="2:5" x14ac:dyDescent="0.25">
      <c r="B17" s="24" t="s">
        <v>10</v>
      </c>
      <c r="C17" s="33">
        <v>1</v>
      </c>
    </row>
    <row r="18" spans="2:5" x14ac:dyDescent="0.25">
      <c r="B18" s="24" t="s">
        <v>11</v>
      </c>
      <c r="C18" s="33">
        <v>2</v>
      </c>
    </row>
    <row r="19" spans="2:5" x14ac:dyDescent="0.25">
      <c r="B19" s="24" t="s">
        <v>12</v>
      </c>
      <c r="C19" s="33">
        <v>1</v>
      </c>
    </row>
    <row r="20" spans="2:5" x14ac:dyDescent="0.25">
      <c r="B20" s="24" t="s">
        <v>13</v>
      </c>
      <c r="C20" s="33">
        <v>2</v>
      </c>
    </row>
    <row r="25" spans="2:5" ht="15.75" x14ac:dyDescent="0.25">
      <c r="B25" s="150" t="s">
        <v>97</v>
      </c>
      <c r="C25" s="150"/>
      <c r="D25" s="150"/>
    </row>
    <row r="26" spans="2:5" ht="15.75" thickBot="1" x14ac:dyDescent="0.3">
      <c r="B26" s="6"/>
      <c r="C26" s="6"/>
      <c r="D26" s="6"/>
    </row>
    <row r="27" spans="2:5" ht="35.1" customHeight="1" thickBot="1" x14ac:dyDescent="0.3">
      <c r="B27" s="158" t="s">
        <v>26</v>
      </c>
      <c r="C27" s="159"/>
      <c r="D27" s="160"/>
    </row>
    <row r="28" spans="2:5" ht="17.25" customHeight="1" thickBot="1" x14ac:dyDescent="0.3">
      <c r="B28" s="164" t="s">
        <v>46</v>
      </c>
      <c r="C28" s="165"/>
      <c r="D28" s="165"/>
      <c r="E28" s="52"/>
    </row>
    <row r="29" spans="2:5" ht="15.75" thickBot="1" x14ac:dyDescent="0.3"/>
    <row r="30" spans="2:5" ht="45" x14ac:dyDescent="0.25">
      <c r="B30" s="4" t="s">
        <v>0</v>
      </c>
      <c r="C30" s="7" t="s">
        <v>23</v>
      </c>
    </row>
    <row r="31" spans="2:5" x14ac:dyDescent="0.25">
      <c r="B31" s="24" t="s">
        <v>3</v>
      </c>
      <c r="C31" s="33">
        <v>1</v>
      </c>
    </row>
    <row r="32" spans="2:5" x14ac:dyDescent="0.25">
      <c r="B32" s="24" t="s">
        <v>4</v>
      </c>
      <c r="C32" s="33">
        <v>2</v>
      </c>
    </row>
    <row r="33" spans="2:4" x14ac:dyDescent="0.25">
      <c r="B33" s="24" t="s">
        <v>5</v>
      </c>
      <c r="C33" s="33">
        <v>0</v>
      </c>
    </row>
    <row r="34" spans="2:4" x14ac:dyDescent="0.25">
      <c r="B34" s="24" t="s">
        <v>6</v>
      </c>
      <c r="C34" s="33">
        <v>1</v>
      </c>
    </row>
    <row r="35" spans="2:4" x14ac:dyDescent="0.25">
      <c r="B35" s="24" t="s">
        <v>1</v>
      </c>
      <c r="C35" s="33">
        <v>1</v>
      </c>
    </row>
    <row r="36" spans="2:4" x14ac:dyDescent="0.25">
      <c r="B36" s="24" t="s">
        <v>7</v>
      </c>
      <c r="C36" s="33">
        <v>0</v>
      </c>
    </row>
    <row r="37" spans="2:4" x14ac:dyDescent="0.25">
      <c r="B37" s="24" t="s">
        <v>8</v>
      </c>
      <c r="C37" s="33">
        <v>1</v>
      </c>
    </row>
    <row r="38" spans="2:4" x14ac:dyDescent="0.25">
      <c r="B38" s="24" t="s">
        <v>9</v>
      </c>
      <c r="C38" s="33">
        <v>0</v>
      </c>
    </row>
    <row r="39" spans="2:4" x14ac:dyDescent="0.25">
      <c r="B39" s="24" t="s">
        <v>10</v>
      </c>
      <c r="C39" s="33">
        <v>1</v>
      </c>
    </row>
    <row r="40" spans="2:4" x14ac:dyDescent="0.25">
      <c r="B40" s="24" t="s">
        <v>11</v>
      </c>
      <c r="C40" s="33">
        <v>0</v>
      </c>
    </row>
    <row r="41" spans="2:4" x14ac:dyDescent="0.25">
      <c r="B41" s="24" t="s">
        <v>12</v>
      </c>
      <c r="C41" s="33">
        <v>0</v>
      </c>
    </row>
    <row r="42" spans="2:4" x14ac:dyDescent="0.25">
      <c r="B42" s="24" t="s">
        <v>13</v>
      </c>
      <c r="C42" s="33">
        <v>0</v>
      </c>
    </row>
    <row r="47" spans="2:4" ht="15.75" x14ac:dyDescent="0.25">
      <c r="B47" s="161" t="s">
        <v>27</v>
      </c>
      <c r="C47" s="161"/>
      <c r="D47" s="161"/>
    </row>
    <row r="48" spans="2:4" ht="15.75" thickBot="1" x14ac:dyDescent="0.3">
      <c r="B48" s="6"/>
      <c r="C48" s="6"/>
      <c r="D48" s="6"/>
    </row>
    <row r="49" spans="2:4" ht="15.75" thickBot="1" x14ac:dyDescent="0.3">
      <c r="B49" s="158" t="s">
        <v>19</v>
      </c>
      <c r="C49" s="159"/>
      <c r="D49" s="160"/>
    </row>
    <row r="50" spans="2:4" ht="15.75" thickBot="1" x14ac:dyDescent="0.3"/>
    <row r="51" spans="2:4" x14ac:dyDescent="0.25">
      <c r="B51" s="4" t="s">
        <v>0</v>
      </c>
      <c r="C51" s="7" t="s">
        <v>20</v>
      </c>
      <c r="D51" s="2"/>
    </row>
    <row r="52" spans="2:4" x14ac:dyDescent="0.25">
      <c r="B52" s="24" t="s">
        <v>3</v>
      </c>
      <c r="C52" s="33">
        <v>4</v>
      </c>
    </row>
    <row r="53" spans="2:4" x14ac:dyDescent="0.25">
      <c r="B53" s="24" t="s">
        <v>4</v>
      </c>
      <c r="C53" s="33">
        <v>5</v>
      </c>
    </row>
    <row r="54" spans="2:4" x14ac:dyDescent="0.25">
      <c r="B54" s="24" t="s">
        <v>5</v>
      </c>
      <c r="C54" s="33">
        <v>3</v>
      </c>
    </row>
    <row r="55" spans="2:4" x14ac:dyDescent="0.25">
      <c r="B55" s="24" t="s">
        <v>6</v>
      </c>
      <c r="C55" s="33">
        <v>2</v>
      </c>
    </row>
    <row r="56" spans="2:4" x14ac:dyDescent="0.25">
      <c r="B56" s="24" t="s">
        <v>1</v>
      </c>
      <c r="C56" s="33">
        <v>0</v>
      </c>
    </row>
    <row r="57" spans="2:4" x14ac:dyDescent="0.25">
      <c r="B57" s="24" t="s">
        <v>7</v>
      </c>
      <c r="C57" s="33">
        <v>2</v>
      </c>
    </row>
    <row r="58" spans="2:4" x14ac:dyDescent="0.25">
      <c r="B58" s="24" t="s">
        <v>8</v>
      </c>
      <c r="C58" s="33">
        <v>0</v>
      </c>
    </row>
    <row r="59" spans="2:4" x14ac:dyDescent="0.25">
      <c r="B59" s="24" t="s">
        <v>9</v>
      </c>
      <c r="C59" s="33">
        <v>1</v>
      </c>
    </row>
    <row r="60" spans="2:4" x14ac:dyDescent="0.25">
      <c r="B60" s="24" t="s">
        <v>10</v>
      </c>
      <c r="C60" s="33">
        <v>2</v>
      </c>
    </row>
    <row r="61" spans="2:4" x14ac:dyDescent="0.25">
      <c r="B61" s="24" t="s">
        <v>11</v>
      </c>
      <c r="C61" s="33">
        <v>1</v>
      </c>
    </row>
    <row r="62" spans="2:4" x14ac:dyDescent="0.25">
      <c r="B62" s="24" t="s">
        <v>12</v>
      </c>
      <c r="C62" s="33">
        <v>1</v>
      </c>
    </row>
    <row r="63" spans="2:4" x14ac:dyDescent="0.25">
      <c r="B63" s="24" t="s">
        <v>13</v>
      </c>
      <c r="C63" s="33">
        <v>0</v>
      </c>
    </row>
  </sheetData>
  <mergeCells count="8">
    <mergeCell ref="B1:D1"/>
    <mergeCell ref="B47:D47"/>
    <mergeCell ref="B49:D49"/>
    <mergeCell ref="B5:D5"/>
    <mergeCell ref="B25:D25"/>
    <mergeCell ref="B27:D27"/>
    <mergeCell ref="B6:D6"/>
    <mergeCell ref="B28:D28"/>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1CC31-86A3-45CD-89FC-4A11227B99D6}">
  <dimension ref="B1:E64"/>
  <sheetViews>
    <sheetView topLeftCell="A8" workbookViewId="0">
      <selection activeCell="B33" sqref="B33"/>
    </sheetView>
  </sheetViews>
  <sheetFormatPr defaultRowHeight="15" x14ac:dyDescent="0.25"/>
  <cols>
    <col min="2" max="2" width="24.85546875" customWidth="1"/>
    <col min="3" max="3" width="19.85546875" customWidth="1"/>
    <col min="4" max="4" width="31" customWidth="1"/>
  </cols>
  <sheetData>
    <row r="1" spans="2:5" ht="18.75" x14ac:dyDescent="0.25">
      <c r="B1" s="142" t="s">
        <v>105</v>
      </c>
      <c r="C1" s="142"/>
      <c r="D1" s="142"/>
    </row>
    <row r="4" spans="2:5" ht="15.75" x14ac:dyDescent="0.25">
      <c r="B4" s="167" t="s">
        <v>16</v>
      </c>
      <c r="C4" s="167"/>
      <c r="D4" s="167"/>
    </row>
    <row r="5" spans="2:5" ht="15.75" thickBot="1" x14ac:dyDescent="0.3">
      <c r="B5" s="6"/>
      <c r="C5" s="6"/>
      <c r="D5" s="6"/>
    </row>
    <row r="6" spans="2:5" ht="35.25" customHeight="1" thickBot="1" x14ac:dyDescent="0.3">
      <c r="B6" s="158" t="s">
        <v>108</v>
      </c>
      <c r="C6" s="159"/>
      <c r="D6" s="160"/>
    </row>
    <row r="7" spans="2:5" ht="15.75" thickBot="1" x14ac:dyDescent="0.3">
      <c r="B7" s="164" t="s">
        <v>46</v>
      </c>
      <c r="C7" s="165"/>
      <c r="D7" s="165"/>
      <c r="E7" s="52"/>
    </row>
    <row r="8" spans="2:5" ht="15.75" thickBot="1" x14ac:dyDescent="0.3"/>
    <row r="9" spans="2:5" ht="60.75" thickBot="1" x14ac:dyDescent="0.3">
      <c r="B9" s="48" t="s">
        <v>0</v>
      </c>
      <c r="C9" s="50" t="s">
        <v>28</v>
      </c>
      <c r="D9" s="2"/>
    </row>
    <row r="10" spans="2:5" x14ac:dyDescent="0.25">
      <c r="B10" s="45" t="s">
        <v>3</v>
      </c>
      <c r="C10" s="51">
        <v>21</v>
      </c>
    </row>
    <row r="11" spans="2:5" x14ac:dyDescent="0.25">
      <c r="B11" s="24" t="s">
        <v>4</v>
      </c>
      <c r="C11" s="33">
        <v>21</v>
      </c>
    </row>
    <row r="12" spans="2:5" x14ac:dyDescent="0.25">
      <c r="B12" s="24" t="s">
        <v>5</v>
      </c>
      <c r="C12" s="33">
        <v>20</v>
      </c>
    </row>
    <row r="13" spans="2:5" x14ac:dyDescent="0.25">
      <c r="B13" s="24" t="s">
        <v>6</v>
      </c>
      <c r="C13" s="33">
        <v>18</v>
      </c>
    </row>
    <row r="14" spans="2:5" x14ac:dyDescent="0.25">
      <c r="B14" s="24" t="s">
        <v>1</v>
      </c>
      <c r="C14" s="33">
        <v>17</v>
      </c>
    </row>
    <row r="15" spans="2:5" x14ac:dyDescent="0.25">
      <c r="B15" s="24" t="s">
        <v>7</v>
      </c>
      <c r="C15" s="33">
        <v>17</v>
      </c>
    </row>
    <row r="16" spans="2:5" x14ac:dyDescent="0.25">
      <c r="B16" s="24" t="s">
        <v>8</v>
      </c>
      <c r="C16" s="33">
        <v>16</v>
      </c>
    </row>
    <row r="17" spans="2:5" x14ac:dyDescent="0.25">
      <c r="B17" s="24" t="s">
        <v>9</v>
      </c>
      <c r="C17" s="33">
        <v>15</v>
      </c>
    </row>
    <row r="18" spans="2:5" x14ac:dyDescent="0.25">
      <c r="B18" s="24" t="s">
        <v>10</v>
      </c>
      <c r="C18" s="33">
        <v>15</v>
      </c>
    </row>
    <row r="19" spans="2:5" x14ac:dyDescent="0.25">
      <c r="B19" s="24" t="s">
        <v>11</v>
      </c>
      <c r="C19" s="33">
        <v>12</v>
      </c>
    </row>
    <row r="20" spans="2:5" x14ac:dyDescent="0.25">
      <c r="B20" s="24" t="s">
        <v>12</v>
      </c>
      <c r="C20" s="33">
        <v>9</v>
      </c>
    </row>
    <row r="21" spans="2:5" x14ac:dyDescent="0.25">
      <c r="B21" s="24" t="s">
        <v>13</v>
      </c>
      <c r="C21" s="33">
        <v>9</v>
      </c>
    </row>
    <row r="26" spans="2:5" ht="15.75" x14ac:dyDescent="0.25">
      <c r="B26" s="167" t="s">
        <v>17</v>
      </c>
      <c r="C26" s="167"/>
      <c r="D26" s="167"/>
    </row>
    <row r="27" spans="2:5" ht="15.75" thickBot="1" x14ac:dyDescent="0.3">
      <c r="B27" s="6"/>
      <c r="C27" s="6"/>
      <c r="D27" s="6"/>
    </row>
    <row r="28" spans="2:5" ht="29.45" customHeight="1" thickBot="1" x14ac:dyDescent="0.3">
      <c r="B28" s="143" t="s">
        <v>29</v>
      </c>
      <c r="C28" s="144"/>
      <c r="D28" s="145"/>
    </row>
    <row r="29" spans="2:5" ht="15.75" thickBot="1" x14ac:dyDescent="0.3">
      <c r="B29" s="164" t="s">
        <v>46</v>
      </c>
      <c r="C29" s="165"/>
      <c r="D29" s="165"/>
      <c r="E29" s="52"/>
    </row>
    <row r="30" spans="2:5" ht="15.75" thickBot="1" x14ac:dyDescent="0.3"/>
    <row r="31" spans="2:5" ht="30.75" thickBot="1" x14ac:dyDescent="0.3">
      <c r="B31" s="48" t="s">
        <v>0</v>
      </c>
      <c r="C31" s="50" t="s">
        <v>18</v>
      </c>
      <c r="D31" s="2"/>
    </row>
    <row r="32" spans="2:5" x14ac:dyDescent="0.25">
      <c r="B32" s="45" t="s">
        <v>3</v>
      </c>
      <c r="C32" s="51">
        <v>4</v>
      </c>
    </row>
    <row r="33" spans="2:4" x14ac:dyDescent="0.25">
      <c r="B33" s="24" t="s">
        <v>4</v>
      </c>
      <c r="C33" s="33">
        <v>5</v>
      </c>
    </row>
    <row r="34" spans="2:4" x14ac:dyDescent="0.25">
      <c r="B34" s="24" t="s">
        <v>5</v>
      </c>
      <c r="C34" s="33">
        <v>3</v>
      </c>
    </row>
    <row r="35" spans="2:4" x14ac:dyDescent="0.25">
      <c r="B35" s="24" t="s">
        <v>6</v>
      </c>
      <c r="C35" s="33">
        <v>2</v>
      </c>
    </row>
    <row r="36" spans="2:4" x14ac:dyDescent="0.25">
      <c r="B36" s="24" t="s">
        <v>1</v>
      </c>
      <c r="C36" s="33">
        <v>0</v>
      </c>
    </row>
    <row r="37" spans="2:4" x14ac:dyDescent="0.25">
      <c r="B37" s="24" t="s">
        <v>7</v>
      </c>
      <c r="C37" s="33">
        <v>2</v>
      </c>
    </row>
    <row r="38" spans="2:4" x14ac:dyDescent="0.25">
      <c r="B38" s="24" t="s">
        <v>8</v>
      </c>
      <c r="C38" s="33">
        <v>0</v>
      </c>
    </row>
    <row r="39" spans="2:4" x14ac:dyDescent="0.25">
      <c r="B39" s="24" t="s">
        <v>9</v>
      </c>
      <c r="C39" s="33">
        <v>1</v>
      </c>
    </row>
    <row r="40" spans="2:4" x14ac:dyDescent="0.25">
      <c r="B40" s="24" t="s">
        <v>10</v>
      </c>
      <c r="C40" s="33">
        <v>2</v>
      </c>
    </row>
    <row r="41" spans="2:4" x14ac:dyDescent="0.25">
      <c r="B41" s="24" t="s">
        <v>11</v>
      </c>
      <c r="C41" s="33">
        <v>1</v>
      </c>
    </row>
    <row r="42" spans="2:4" x14ac:dyDescent="0.25">
      <c r="B42" s="24" t="s">
        <v>12</v>
      </c>
      <c r="C42" s="33">
        <v>1</v>
      </c>
    </row>
    <row r="43" spans="2:4" x14ac:dyDescent="0.25">
      <c r="B43" s="24" t="s">
        <v>13</v>
      </c>
      <c r="C43" s="33">
        <v>0</v>
      </c>
    </row>
    <row r="47" spans="2:4" ht="15.75" x14ac:dyDescent="0.25">
      <c r="B47" s="149" t="s">
        <v>24</v>
      </c>
      <c r="C47" s="149"/>
      <c r="D47" s="149"/>
    </row>
    <row r="48" spans="2:4" ht="15.75" thickBot="1" x14ac:dyDescent="0.3">
      <c r="B48" s="6"/>
      <c r="C48" s="6"/>
      <c r="D48" s="6"/>
    </row>
    <row r="49" spans="2:4" ht="32.450000000000003" customHeight="1" thickBot="1" x14ac:dyDescent="0.3">
      <c r="B49" s="158" t="s">
        <v>30</v>
      </c>
      <c r="C49" s="159"/>
      <c r="D49" s="160"/>
    </row>
    <row r="50" spans="2:4" ht="15.75" thickBot="1" x14ac:dyDescent="0.3">
      <c r="B50" s="164" t="s">
        <v>46</v>
      </c>
      <c r="C50" s="165"/>
      <c r="D50" s="166"/>
    </row>
    <row r="51" spans="2:4" ht="15.75" thickBot="1" x14ac:dyDescent="0.3"/>
    <row r="52" spans="2:4" ht="15.75" thickBot="1" x14ac:dyDescent="0.3">
      <c r="B52" s="48" t="s">
        <v>0</v>
      </c>
      <c r="C52" s="50" t="s">
        <v>25</v>
      </c>
    </row>
    <row r="53" spans="2:4" x14ac:dyDescent="0.25">
      <c r="B53" s="45" t="s">
        <v>3</v>
      </c>
      <c r="C53" s="51">
        <v>3.36</v>
      </c>
    </row>
    <row r="54" spans="2:4" x14ac:dyDescent="0.25">
      <c r="B54" s="24" t="s">
        <v>4</v>
      </c>
      <c r="C54" s="33">
        <v>4</v>
      </c>
    </row>
    <row r="55" spans="2:4" x14ac:dyDescent="0.25">
      <c r="B55" s="24" t="s">
        <v>5</v>
      </c>
      <c r="C55" s="33">
        <v>3</v>
      </c>
    </row>
    <row r="56" spans="2:4" x14ac:dyDescent="0.25">
      <c r="B56" s="24" t="s">
        <v>6</v>
      </c>
      <c r="C56" s="33">
        <v>3</v>
      </c>
    </row>
    <row r="57" spans="2:4" x14ac:dyDescent="0.25">
      <c r="B57" s="24" t="s">
        <v>1</v>
      </c>
      <c r="C57" s="33">
        <v>4</v>
      </c>
    </row>
    <row r="58" spans="2:4" x14ac:dyDescent="0.25">
      <c r="B58" s="24" t="s">
        <v>7</v>
      </c>
      <c r="C58" s="33">
        <v>3</v>
      </c>
    </row>
    <row r="59" spans="2:4" x14ac:dyDescent="0.25">
      <c r="B59" s="24" t="s">
        <v>8</v>
      </c>
      <c r="C59" s="33">
        <v>3</v>
      </c>
    </row>
    <row r="60" spans="2:4" x14ac:dyDescent="0.25">
      <c r="B60" s="24" t="s">
        <v>9</v>
      </c>
      <c r="C60" s="33">
        <v>4</v>
      </c>
    </row>
    <row r="61" spans="2:4" x14ac:dyDescent="0.25">
      <c r="B61" s="24" t="s">
        <v>10</v>
      </c>
      <c r="C61" s="33">
        <v>3</v>
      </c>
    </row>
    <row r="62" spans="2:4" x14ac:dyDescent="0.25">
      <c r="B62" s="24" t="s">
        <v>11</v>
      </c>
      <c r="C62" s="33">
        <v>4</v>
      </c>
    </row>
    <row r="63" spans="2:4" x14ac:dyDescent="0.25">
      <c r="B63" s="24" t="s">
        <v>12</v>
      </c>
      <c r="C63" s="33">
        <v>3</v>
      </c>
    </row>
    <row r="64" spans="2:4" x14ac:dyDescent="0.25">
      <c r="B64" s="24" t="s">
        <v>13</v>
      </c>
      <c r="C64" s="33">
        <v>4</v>
      </c>
    </row>
  </sheetData>
  <mergeCells count="10">
    <mergeCell ref="B47:D47"/>
    <mergeCell ref="B49:D49"/>
    <mergeCell ref="B50:D50"/>
    <mergeCell ref="B1:D1"/>
    <mergeCell ref="B4:D4"/>
    <mergeCell ref="B6:D6"/>
    <mergeCell ref="B7:D7"/>
    <mergeCell ref="B26:D26"/>
    <mergeCell ref="B28:D28"/>
    <mergeCell ref="B29:D29"/>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E0B92-45BB-4D14-A97E-F48B6A3827D9}">
  <sheetPr>
    <tabColor rgb="FF0078AE"/>
  </sheetPr>
  <dimension ref="A1:U301"/>
  <sheetViews>
    <sheetView zoomScale="85" zoomScaleNormal="85" workbookViewId="0">
      <pane xSplit="1" ySplit="4" topLeftCell="B5" activePane="bottomRight" state="frozen"/>
      <selection activeCell="N26" sqref="N26"/>
      <selection pane="topRight" activeCell="N26" sqref="N26"/>
      <selection pane="bottomLeft" activeCell="N26" sqref="N26"/>
      <selection pane="bottomRight" activeCell="A5" sqref="A5"/>
    </sheetView>
  </sheetViews>
  <sheetFormatPr defaultColWidth="9.140625" defaultRowHeight="15" customHeight="1" zeroHeight="1" outlineLevelCol="1" x14ac:dyDescent="0.25"/>
  <cols>
    <col min="1" max="1" width="8" style="56" customWidth="1"/>
    <col min="2" max="2" width="24.28515625" style="56" customWidth="1"/>
    <col min="3" max="3" width="17" style="59" customWidth="1"/>
    <col min="4" max="4" width="19.140625" style="60" customWidth="1"/>
    <col min="5" max="5" width="23.28515625" style="61" customWidth="1"/>
    <col min="6" max="6" width="13.7109375" style="62" customWidth="1"/>
    <col min="7" max="7" width="9.42578125" style="59" customWidth="1"/>
    <col min="8" max="8" width="15.5703125" style="57" hidden="1" customWidth="1" outlineLevel="1"/>
    <col min="9" max="10" width="12.42578125" style="58" hidden="1" customWidth="1" outlineLevel="1"/>
    <col min="11" max="11" width="16.7109375" style="58" hidden="1" customWidth="1" outlineLevel="1"/>
    <col min="12" max="12" width="13" style="58" hidden="1" customWidth="1" outlineLevel="1"/>
    <col min="13" max="13" width="15" style="62" customWidth="1" collapsed="1"/>
    <col min="14" max="14" width="24.42578125" style="57" customWidth="1"/>
    <col min="15" max="15" width="17.28515625" style="92" customWidth="1"/>
    <col min="16" max="16" width="19.7109375" style="82" customWidth="1"/>
    <col min="17" max="17" width="32.85546875" style="61" customWidth="1"/>
    <col min="18" max="18" width="18.5703125" style="61" customWidth="1"/>
    <col min="19" max="19" width="12" style="83" customWidth="1"/>
    <col min="20" max="20" width="24.140625" style="81" customWidth="1"/>
    <col min="21" max="21" width="13.140625" style="56" customWidth="1"/>
    <col min="22" max="16384" width="9.140625" style="56"/>
  </cols>
  <sheetData>
    <row r="1" spans="1:21" s="81" customFormat="1" x14ac:dyDescent="0.25">
      <c r="B1" s="91"/>
      <c r="C1" s="95"/>
      <c r="D1" s="96"/>
      <c r="G1" s="132"/>
      <c r="H1" s="93"/>
      <c r="I1" s="94"/>
      <c r="J1" s="94"/>
      <c r="K1" s="94"/>
      <c r="L1" s="94"/>
      <c r="M1" s="132" t="s">
        <v>222</v>
      </c>
      <c r="P1" s="83"/>
      <c r="S1" s="135"/>
      <c r="T1" s="134" t="s">
        <v>223</v>
      </c>
    </row>
    <row r="2" spans="1:21" s="81" customFormat="1" x14ac:dyDescent="0.25">
      <c r="C2" s="95"/>
      <c r="D2" s="96"/>
      <c r="F2" s="92"/>
      <c r="G2" s="95"/>
      <c r="H2" s="93"/>
      <c r="I2" s="94"/>
      <c r="J2" s="94"/>
      <c r="K2" s="94"/>
      <c r="L2" s="94"/>
      <c r="M2" s="92"/>
      <c r="N2" s="93"/>
      <c r="O2" s="92"/>
      <c r="P2" s="83"/>
      <c r="S2" s="83"/>
    </row>
    <row r="3" spans="1:21" s="68" customFormat="1" ht="12" x14ac:dyDescent="0.2">
      <c r="A3" s="63" t="s">
        <v>109</v>
      </c>
      <c r="B3" s="63" t="s">
        <v>109</v>
      </c>
      <c r="C3" s="64" t="s">
        <v>109</v>
      </c>
      <c r="D3" s="64" t="s">
        <v>109</v>
      </c>
      <c r="E3" s="64" t="s">
        <v>110</v>
      </c>
      <c r="F3" s="64" t="s">
        <v>110</v>
      </c>
      <c r="G3" s="64" t="s">
        <v>110</v>
      </c>
      <c r="H3" s="64" t="s">
        <v>109</v>
      </c>
      <c r="I3" s="63" t="s">
        <v>111</v>
      </c>
      <c r="J3" s="64" t="s">
        <v>110</v>
      </c>
      <c r="K3" s="64" t="s">
        <v>110</v>
      </c>
      <c r="L3" s="64" t="s">
        <v>110</v>
      </c>
      <c r="M3" s="64" t="s">
        <v>109</v>
      </c>
      <c r="N3" s="63" t="s">
        <v>109</v>
      </c>
      <c r="O3" s="131" t="s">
        <v>112</v>
      </c>
      <c r="P3" s="66" t="s">
        <v>111</v>
      </c>
      <c r="Q3" s="64" t="s">
        <v>113</v>
      </c>
      <c r="R3" s="64" t="s">
        <v>110</v>
      </c>
      <c r="S3" s="67" t="s">
        <v>112</v>
      </c>
      <c r="T3" s="65" t="s">
        <v>112</v>
      </c>
      <c r="U3" s="64" t="s">
        <v>110</v>
      </c>
    </row>
    <row r="4" spans="1:21" s="107" customFormat="1" ht="38.25" x14ac:dyDescent="0.2">
      <c r="A4" s="97" t="s">
        <v>114</v>
      </c>
      <c r="B4" s="98" t="s">
        <v>115</v>
      </c>
      <c r="C4" s="98" t="s">
        <v>125</v>
      </c>
      <c r="D4" s="98" t="s">
        <v>124</v>
      </c>
      <c r="E4" s="99" t="s">
        <v>116</v>
      </c>
      <c r="F4" s="100" t="s">
        <v>117</v>
      </c>
      <c r="G4" s="98" t="s">
        <v>123</v>
      </c>
      <c r="H4" s="98" t="s">
        <v>118</v>
      </c>
      <c r="I4" s="98" t="s">
        <v>139</v>
      </c>
      <c r="J4" s="98" t="s">
        <v>121</v>
      </c>
      <c r="K4" s="98" t="s">
        <v>119</v>
      </c>
      <c r="L4" s="98" t="s">
        <v>120</v>
      </c>
      <c r="M4" s="100" t="s">
        <v>200</v>
      </c>
      <c r="N4" s="101" t="s">
        <v>122</v>
      </c>
      <c r="O4" s="102" t="s">
        <v>126</v>
      </c>
      <c r="P4" s="103" t="s">
        <v>127</v>
      </c>
      <c r="Q4" s="101" t="s">
        <v>202</v>
      </c>
      <c r="R4" s="101" t="s">
        <v>201</v>
      </c>
      <c r="S4" s="104" t="s">
        <v>128</v>
      </c>
      <c r="T4" s="105" t="s">
        <v>129</v>
      </c>
      <c r="U4" s="106" t="s">
        <v>130</v>
      </c>
    </row>
    <row r="5" spans="1:21" s="79" customFormat="1" ht="30" x14ac:dyDescent="0.25">
      <c r="A5" s="90"/>
      <c r="B5" s="69"/>
      <c r="C5" s="71"/>
      <c r="D5" s="71"/>
      <c r="E5" s="70"/>
      <c r="F5" s="71"/>
      <c r="G5" s="72"/>
      <c r="H5" s="71"/>
      <c r="I5" s="73"/>
      <c r="J5" s="72"/>
      <c r="K5" s="72"/>
      <c r="L5" s="72"/>
      <c r="M5" s="71"/>
      <c r="N5" s="71"/>
      <c r="O5" s="74" t="str">
        <f>IF($E5="","",IF(OR($E5=Settings!$B$2,$E5=Settings!$B$3),"q3mos Review or less",IF(OR($E5="deceased",$E5="Discharged",$E5="No AP - coding issue"),"None","q6mos Review or less")))</f>
        <v/>
      </c>
      <c r="P5" s="75"/>
      <c r="Q5" s="76"/>
      <c r="R5" s="76"/>
      <c r="S5" s="77" t="str" cm="1">
        <f t="array" ref="S5">IFERROR(IF(OR(R5="Titration (Dose Reduction Trial)",R5="Change Drug Class",R5="Change Frequency",R5="change drug, same class",R5="increase"),P5+31,_xlfn.IFS(R5="discontinue","",O5="q3mos review or less",P5+92,O5="q6mos review or less",P5+184,O5="none","")),"")</f>
        <v/>
      </c>
      <c r="T5" s="74" t="str" cm="1">
        <f t="array" ref="T5">IFERROR(IF(OR(E5="No AP - Coding Issue",R5="Discontinue",R5="for comfort care orders"),"Update MDS Coding",_xlfn.IFS(O5="q3mos review or less","Renew Consent and Review Care Plan",O5="q6mos review or less","Review Care Plan")),"")</f>
        <v/>
      </c>
      <c r="U5" s="78"/>
    </row>
    <row r="6" spans="1:21" s="79" customFormat="1" ht="25.5" customHeight="1" x14ac:dyDescent="0.25">
      <c r="A6" s="90"/>
      <c r="B6" s="69"/>
      <c r="C6" s="71"/>
      <c r="D6" s="71"/>
      <c r="E6" s="70"/>
      <c r="F6" s="71"/>
      <c r="G6" s="72"/>
      <c r="H6" s="71"/>
      <c r="I6" s="73"/>
      <c r="J6" s="72"/>
      <c r="K6" s="72"/>
      <c r="L6" s="72"/>
      <c r="M6" s="71"/>
      <c r="N6" s="71"/>
      <c r="O6" s="74" t="str">
        <f>IF($E6="","",IF(OR($E6=Settings!$B$2,$E6=Settings!$B$3),"q3mos Review or less",IF(OR($E6="deceased",$E6="Discharged",$E6="No AP - coding issue"),"None","q6mos Review or less")))</f>
        <v/>
      </c>
      <c r="P6" s="75"/>
      <c r="Q6" s="76"/>
      <c r="R6" s="76"/>
      <c r="S6" s="77" t="str" cm="1">
        <f t="array" ref="S6">IFERROR(IF(OR(R6="Titration (Dose Reduction Trial)",R6="Change Drug Class",R6="Change Frequency",R6="change drug, same class",R6="increase"),P6+31,_xlfn.IFS(R6="discontinue","",O6="q3mos review or less",P6+92,O6="q6mos review or less",P6+184,O6="none","")),"")</f>
        <v/>
      </c>
      <c r="T6" s="74" t="str" cm="1">
        <f t="array" ref="T6">IFERROR(IF(OR(E6="No AP - Coding Issue",R6="Discontinue",R6="for comfort care orders"),"Update MDS Coding",_xlfn.IFS(O6="q3mos review or less","Renew Consent and Review Care Plan",O6="q6mos review or less","Review Care Plan")),"")</f>
        <v/>
      </c>
      <c r="U6" s="78"/>
    </row>
    <row r="7" spans="1:21" s="79" customFormat="1" x14ac:dyDescent="0.25">
      <c r="A7" s="90"/>
      <c r="B7" s="69"/>
      <c r="C7" s="71"/>
      <c r="D7" s="71"/>
      <c r="E7" s="70"/>
      <c r="F7" s="71"/>
      <c r="G7" s="72"/>
      <c r="H7" s="71"/>
      <c r="I7" s="73"/>
      <c r="J7" s="72"/>
      <c r="K7" s="72"/>
      <c r="L7" s="72"/>
      <c r="M7" s="71"/>
      <c r="N7" s="71"/>
      <c r="O7" s="74" t="str">
        <f>IF($E7="","",IF(OR($E7=Settings!$B$2,$E7=Settings!$B$3),"q3mos Review or less",IF(OR($E7="deceased",$E7="Discharged",$E7="No AP - coding issue"),"None","q6mos Review or less")))</f>
        <v/>
      </c>
      <c r="P7" s="75"/>
      <c r="Q7" s="76"/>
      <c r="R7" s="76"/>
      <c r="S7" s="77" t="str" cm="1">
        <f t="array" ref="S7">IFERROR(IF(OR(R7="Titration (Dose Reduction Trial)",R7="Change Drug Class",R7="Change Frequency",R7="change drug, same class",R7="increase"),P7+31,_xlfn.IFS(R7="discontinue","",O7="q3mos review or less",P7+92,O7="q6mos review or less",P7+184,O7="none","")),"")</f>
        <v/>
      </c>
      <c r="T7" s="74" t="str" cm="1">
        <f t="array" ref="T7">IFERROR(IF(OR(E7="No AP - Coding Issue",R7="Discontinue",R7="for comfort care orders"),"Update MDS Coding",_xlfn.IFS(O7="q3mos review or less","Renew Consent and Review Care Plan",O7="q6mos review or less","Review Care Plan")),"")</f>
        <v/>
      </c>
      <c r="U7" s="78"/>
    </row>
    <row r="8" spans="1:21" s="79" customFormat="1" x14ac:dyDescent="0.25">
      <c r="A8" s="90"/>
      <c r="B8" s="69"/>
      <c r="C8" s="71"/>
      <c r="D8" s="71"/>
      <c r="E8" s="70"/>
      <c r="F8" s="71"/>
      <c r="G8" s="72"/>
      <c r="H8" s="71"/>
      <c r="I8" s="73"/>
      <c r="J8" s="72"/>
      <c r="K8" s="72"/>
      <c r="L8" s="72"/>
      <c r="M8" s="71"/>
      <c r="N8" s="71"/>
      <c r="O8" s="74" t="str">
        <f>IF($E8="","",IF(OR($E8=Settings!$B$2,$E8=Settings!$B$3),"q3mos Review or less",IF(OR($E8="deceased",$E8="Discharged",$E8="No AP - coding issue"),"None","q6mos Review or less")))</f>
        <v/>
      </c>
      <c r="P8" s="75"/>
      <c r="Q8" s="76"/>
      <c r="R8" s="76"/>
      <c r="S8" s="77" t="str" cm="1">
        <f t="array" ref="S8">IFERROR(IF(OR(R8="Titration (Dose Reduction Trial)",R8="Change Drug Class",R8="Change Frequency",R8="change drug, same class",R8="increase"),P8+31,_xlfn.IFS(R8="discontinue","",O8="q3mos review or less",P8+92,O8="q6mos review or less",P8+184,O8="none","")),"")</f>
        <v/>
      </c>
      <c r="T8" s="74" t="str" cm="1">
        <f t="array" ref="T8">IFERROR(IF(OR(E8="No AP - Coding Issue",R8="Discontinue",R8="for comfort care orders"),"Update MDS Coding",_xlfn.IFS(O8="q3mos review or less","Renew Consent and Review Care Plan",O8="q6mos review or less","Review Care Plan")),"")</f>
        <v/>
      </c>
      <c r="U8" s="78"/>
    </row>
    <row r="9" spans="1:21" s="79" customFormat="1" x14ac:dyDescent="0.25">
      <c r="A9" s="90"/>
      <c r="B9" s="69"/>
      <c r="C9" s="71"/>
      <c r="D9" s="71"/>
      <c r="E9" s="70"/>
      <c r="F9" s="71"/>
      <c r="G9" s="72"/>
      <c r="H9" s="71"/>
      <c r="I9" s="73"/>
      <c r="J9" s="72"/>
      <c r="K9" s="72"/>
      <c r="L9" s="72"/>
      <c r="M9" s="71"/>
      <c r="N9" s="71"/>
      <c r="O9" s="74" t="str">
        <f>IF($E9="","",IF(OR($E9=Settings!$B$2,$E9=Settings!$B$3),"q3mos Review or less",IF(OR($E9="deceased",$E9="Discharged",$E9="No AP - coding issue"),"None","q6mos Review or less")))</f>
        <v/>
      </c>
      <c r="P9" s="75"/>
      <c r="Q9" s="76"/>
      <c r="R9" s="76"/>
      <c r="S9" s="77" t="str" cm="1">
        <f t="array" ref="S9">IFERROR(IF(OR(R9="Titration (Dose Reduction Trial)",R9="Change Drug Class",R9="Change Frequency",R9="change drug, same class",R9="increase"),P9+31,_xlfn.IFS(R9="discontinue","",O9="q3mos review or less",P9+92,O9="q6mos review or less",P9+184,O9="none","")),"")</f>
        <v/>
      </c>
      <c r="T9" s="74" t="str" cm="1">
        <f t="array" ref="T9">IFERROR(IF(OR(E9="No AP - Coding Issue",R9="Discontinue",R9="for comfort care orders"),"Update MDS Coding",_xlfn.IFS(O9="q3mos review or less","Renew Consent and Review Care Plan",O9="q6mos review or less","Review Care Plan")),"")</f>
        <v/>
      </c>
      <c r="U9" s="78"/>
    </row>
    <row r="10" spans="1:21" s="79" customFormat="1" x14ac:dyDescent="0.25">
      <c r="A10" s="90"/>
      <c r="B10" s="69"/>
      <c r="C10" s="71"/>
      <c r="D10" s="71"/>
      <c r="E10" s="70"/>
      <c r="F10" s="71"/>
      <c r="G10" s="72"/>
      <c r="H10" s="71"/>
      <c r="I10" s="73"/>
      <c r="J10" s="72"/>
      <c r="K10" s="72"/>
      <c r="L10" s="72"/>
      <c r="M10" s="71"/>
      <c r="N10" s="71"/>
      <c r="O10" s="74" t="str">
        <f>IF($E10="","",IF(OR($E10=Settings!$B$2,$E10=Settings!$B$3),"q3mos Review or less",IF(OR($E10="deceased",$E10="Discharged",$E10="No AP - coding issue"),"None","q6mos Review or less")))</f>
        <v/>
      </c>
      <c r="P10" s="75"/>
      <c r="Q10" s="76"/>
      <c r="R10" s="76"/>
      <c r="S10" s="77" t="str" cm="1">
        <f t="array" ref="S10">IFERROR(IF(OR(R10="Titration (Dose Reduction Trial)",R10="Change Drug Class",R10="Change Frequency",R10="change drug, same class",R10="increase"),P10+31,_xlfn.IFS(R10="discontinue","",O10="q3mos review or less",P10+92,O10="q6mos review or less",P10+184,O10="none","")),"")</f>
        <v/>
      </c>
      <c r="T10" s="74" t="str" cm="1">
        <f t="array" ref="T10">IFERROR(IF(OR(E10="No AP - Coding Issue",R10="Discontinue",R10="for comfort care orders"),"Update MDS Coding",_xlfn.IFS(O10="q3mos review or less","Renew Consent and Review Care Plan",O10="q6mos review or less","Review Care Plan")),"")</f>
        <v/>
      </c>
      <c r="U10" s="78"/>
    </row>
    <row r="11" spans="1:21" s="79" customFormat="1" x14ac:dyDescent="0.25">
      <c r="A11" s="90"/>
      <c r="B11" s="69"/>
      <c r="C11" s="71"/>
      <c r="D11" s="71"/>
      <c r="E11" s="70"/>
      <c r="F11" s="71"/>
      <c r="G11" s="72"/>
      <c r="H11" s="71"/>
      <c r="I11" s="73"/>
      <c r="J11" s="72"/>
      <c r="K11" s="72"/>
      <c r="L11" s="72"/>
      <c r="M11" s="71"/>
      <c r="N11" s="71"/>
      <c r="O11" s="74" t="str">
        <f>IF($E11="","",IF(OR($E11=Settings!$B$2,$E11=Settings!$B$3),"q3mos Review or less",IF(OR($E11="deceased",$E11="Discharged",$E11="No AP - coding issue"),"None","q6mos Review or less")))</f>
        <v/>
      </c>
      <c r="P11" s="75"/>
      <c r="Q11" s="76"/>
      <c r="R11" s="76"/>
      <c r="S11" s="77" t="str" cm="1">
        <f t="array" ref="S11">IFERROR(IF(OR(R11="Titration (Dose Reduction Trial)",R11="Change Drug Class",R11="Change Frequency",R11="change drug, same class",R11="increase"),P11+31,_xlfn.IFS(R11="discontinue","",O11="q3mos review or less",P11+92,O11="q6mos review or less",P11+184,O11="none","")),"")</f>
        <v/>
      </c>
      <c r="T11" s="74" t="str" cm="1">
        <f t="array" ref="T11">IFERROR(IF(OR(E11="No AP - Coding Issue",R11="Discontinue",R11="for comfort care orders"),"Update MDS Coding",_xlfn.IFS(O11="q3mos review or less","Renew Consent and Review Care Plan",O11="q6mos review or less","Review Care Plan")),"")</f>
        <v/>
      </c>
      <c r="U11" s="78"/>
    </row>
    <row r="12" spans="1:21" s="79" customFormat="1" x14ac:dyDescent="0.25">
      <c r="A12" s="90"/>
      <c r="B12" s="69"/>
      <c r="C12" s="71"/>
      <c r="D12" s="71"/>
      <c r="E12" s="70"/>
      <c r="F12" s="71"/>
      <c r="G12" s="72"/>
      <c r="H12" s="71"/>
      <c r="I12" s="73"/>
      <c r="J12" s="72"/>
      <c r="K12" s="72"/>
      <c r="L12" s="72"/>
      <c r="M12" s="71"/>
      <c r="N12" s="71"/>
      <c r="O12" s="74" t="str">
        <f>IF($E12="","",IF(OR($E12=Settings!$B$2,$E12=Settings!$B$3),"q3mos Review or less",IF(OR($E12="deceased",$E12="Discharged",$E12="No AP - coding issue"),"None","q6mos Review or less")))</f>
        <v/>
      </c>
      <c r="P12" s="75"/>
      <c r="Q12" s="76"/>
      <c r="R12" s="76"/>
      <c r="S12" s="77" t="str" cm="1">
        <f t="array" ref="S12">IFERROR(IF(OR(R12="Titration (Dose Reduction Trial)",R12="Change Drug Class",R12="Change Frequency",R12="change drug, same class",R12="increase"),P12+31,_xlfn.IFS(R12="discontinue","",O12="q3mos review or less",P12+92,O12="q6mos review or less",P12+184,O12="none","")),"")</f>
        <v/>
      </c>
      <c r="T12" s="74" t="str" cm="1">
        <f t="array" ref="T12">IFERROR(IF(OR(E12="No AP - Coding Issue",R12="Discontinue",R12="for comfort care orders"),"Update MDS Coding",_xlfn.IFS(O12="q3mos review or less","Renew Consent and Review Care Plan",O12="q6mos review or less","Review Care Plan")),"")</f>
        <v/>
      </c>
      <c r="U12" s="78"/>
    </row>
    <row r="13" spans="1:21" s="79" customFormat="1" x14ac:dyDescent="0.25">
      <c r="A13" s="90"/>
      <c r="B13" s="69"/>
      <c r="C13" s="71"/>
      <c r="D13" s="71"/>
      <c r="E13" s="70"/>
      <c r="F13" s="71"/>
      <c r="G13" s="72"/>
      <c r="H13" s="71"/>
      <c r="I13" s="73"/>
      <c r="J13" s="72"/>
      <c r="K13" s="72"/>
      <c r="L13" s="72"/>
      <c r="M13" s="71"/>
      <c r="N13" s="71"/>
      <c r="O13" s="74" t="str">
        <f>IF($E13="","",IF(OR($E13=Settings!$B$2,$E13=Settings!$B$3),"q3mos Review or less",IF(OR($E13="deceased",$E13="Discharged",$E13="No AP - coding issue"),"None","q6mos Review or less")))</f>
        <v/>
      </c>
      <c r="P13" s="75"/>
      <c r="Q13" s="76"/>
      <c r="R13" s="76"/>
      <c r="S13" s="77" t="str" cm="1">
        <f t="array" ref="S13">IFERROR(IF(OR(R13="Titration (Dose Reduction Trial)",R13="Change Drug Class",R13="Change Frequency",R13="change drug, same class",R13="increase"),P13+31,_xlfn.IFS(R13="discontinue","",O13="q3mos review or less",P13+92,O13="q6mos review or less",P13+184,O13="none","")),"")</f>
        <v/>
      </c>
      <c r="T13" s="74" t="str" cm="1">
        <f t="array" ref="T13">IFERROR(IF(OR(E13="No AP - Coding Issue",R13="Discontinue",R13="for comfort care orders"),"Update MDS Coding",_xlfn.IFS(O13="q3mos review or less","Renew Consent and Review Care Plan",O13="q6mos review or less","Review Care Plan")),"")</f>
        <v/>
      </c>
      <c r="U13" s="78"/>
    </row>
    <row r="14" spans="1:21" s="79" customFormat="1" x14ac:dyDescent="0.25">
      <c r="A14" s="90"/>
      <c r="B14" s="69"/>
      <c r="C14" s="71"/>
      <c r="D14" s="71"/>
      <c r="E14" s="70"/>
      <c r="F14" s="71"/>
      <c r="G14" s="72"/>
      <c r="H14" s="71"/>
      <c r="I14" s="73"/>
      <c r="J14" s="72"/>
      <c r="K14" s="72"/>
      <c r="L14" s="72"/>
      <c r="M14" s="71"/>
      <c r="N14" s="71"/>
      <c r="O14" s="74" t="str">
        <f>IF($E14="","",IF(OR($E14=Settings!$B$2,$E14=Settings!$B$3),"q3mos Review or less",IF(OR($E14="deceased",$E14="Discharged",$E14="No AP - coding issue"),"None","q6mos Review or less")))</f>
        <v/>
      </c>
      <c r="P14" s="75"/>
      <c r="Q14" s="76"/>
      <c r="R14" s="76"/>
      <c r="S14" s="77" t="str" cm="1">
        <f t="array" ref="S14">IFERROR(IF(OR(R14="Titration (Dose Reduction Trial)",R14="Change Drug Class",R14="Change Frequency",R14="change drug, same class",R14="increase"),P14+31,_xlfn.IFS(R14="discontinue","",O14="q3mos review or less",P14+92,O14="q6mos review or less",P14+184,O14="none","")),"")</f>
        <v/>
      </c>
      <c r="T14" s="74" t="str" cm="1">
        <f t="array" ref="T14">IFERROR(IF(OR(E14="No AP - Coding Issue",R14="Discontinue",R14="for comfort care orders"),"Update MDS Coding",_xlfn.IFS(O14="q3mos review or less","Renew Consent and Review Care Plan",O14="q6mos review or less","Review Care Plan")),"")</f>
        <v/>
      </c>
      <c r="U14" s="78"/>
    </row>
    <row r="15" spans="1:21" s="79" customFormat="1" x14ac:dyDescent="0.25">
      <c r="A15" s="90"/>
      <c r="B15" s="69"/>
      <c r="C15" s="71"/>
      <c r="D15" s="71"/>
      <c r="E15" s="70"/>
      <c r="F15" s="71"/>
      <c r="G15" s="72"/>
      <c r="H15" s="71"/>
      <c r="I15" s="73"/>
      <c r="J15" s="72"/>
      <c r="K15" s="72"/>
      <c r="L15" s="72"/>
      <c r="M15" s="71"/>
      <c r="N15" s="71"/>
      <c r="O15" s="74" t="str">
        <f>IF($E15="","",IF(OR($E15=Settings!$B$2,$E15=Settings!$B$3),"q3mos Review or less",IF(OR($E15="deceased",$E15="Discharged",$E15="No AP - coding issue"),"None","q6mos Review or less")))</f>
        <v/>
      </c>
      <c r="P15" s="75"/>
      <c r="Q15" s="76"/>
      <c r="R15" s="76"/>
      <c r="S15" s="77" t="str" cm="1">
        <f t="array" ref="S15">IFERROR(IF(OR(R15="Titration (Dose Reduction Trial)",R15="Change Drug Class",R15="Change Frequency",R15="change drug, same class",R15="increase"),P15+31,_xlfn.IFS(R15="discontinue","",O15="q3mos review or less",P15+92,O15="q6mos review or less",P15+184,O15="none","")),"")</f>
        <v/>
      </c>
      <c r="T15" s="74" t="str" cm="1">
        <f t="array" ref="T15">IFERROR(IF(OR(E15="No AP - Coding Issue",R15="Discontinue",R15="for comfort care orders"),"Update MDS Coding",_xlfn.IFS(O15="q3mos review or less","Renew Consent and Review Care Plan",O15="q6mos review or less","Review Care Plan")),"")</f>
        <v/>
      </c>
      <c r="U15" s="78"/>
    </row>
    <row r="16" spans="1:21" s="79" customFormat="1" x14ac:dyDescent="0.25">
      <c r="A16" s="90"/>
      <c r="B16" s="69"/>
      <c r="C16" s="71"/>
      <c r="D16" s="71"/>
      <c r="E16" s="70"/>
      <c r="F16" s="71"/>
      <c r="G16" s="72"/>
      <c r="H16" s="71"/>
      <c r="I16" s="73"/>
      <c r="J16" s="72"/>
      <c r="K16" s="72"/>
      <c r="L16" s="72"/>
      <c r="M16" s="71"/>
      <c r="N16" s="71"/>
      <c r="O16" s="74" t="str">
        <f>IF($E16="","",IF(OR($E16=Settings!$B$2,$E16=Settings!$B$3),"q3mos Review or less",IF(OR($E16="deceased",$E16="Discharged",$E16="No AP - coding issue"),"None","q6mos Review or less")))</f>
        <v/>
      </c>
      <c r="P16" s="75"/>
      <c r="Q16" s="76"/>
      <c r="R16" s="76"/>
      <c r="S16" s="77" t="str" cm="1">
        <f t="array" ref="S16">IFERROR(IF(OR(R16="Titration (Dose Reduction Trial)",R16="Change Drug Class",R16="Change Frequency",R16="change drug, same class",R16="increase"),P16+31,_xlfn.IFS(R16="discontinue","",O16="q3mos review or less",P16+92,O16="q6mos review or less",P16+184,O16="none","")),"")</f>
        <v/>
      </c>
      <c r="T16" s="74" t="str" cm="1">
        <f t="array" ref="T16">IFERROR(IF(OR(E16="No AP - Coding Issue",R16="Discontinue",R16="for comfort care orders"),"Update MDS Coding",_xlfn.IFS(O16="q3mos review or less","Renew Consent and Review Care Plan",O16="q6mos review or less","Review Care Plan")),"")</f>
        <v/>
      </c>
      <c r="U16" s="78"/>
    </row>
    <row r="17" spans="1:21" s="79" customFormat="1" x14ac:dyDescent="0.25">
      <c r="A17" s="90"/>
      <c r="B17" s="69"/>
      <c r="C17" s="71"/>
      <c r="D17" s="71"/>
      <c r="E17" s="70"/>
      <c r="F17" s="71"/>
      <c r="G17" s="72"/>
      <c r="H17" s="71"/>
      <c r="I17" s="73"/>
      <c r="J17" s="72"/>
      <c r="K17" s="72"/>
      <c r="L17" s="72"/>
      <c r="M17" s="71"/>
      <c r="N17" s="71"/>
      <c r="O17" s="74" t="str">
        <f>IF($E17="","",IF(OR($E17=Settings!$B$2,$E17=Settings!$B$3),"q3mos Review or less",IF(OR($E17="deceased",$E17="Discharged",$E17="No AP - coding issue"),"None","q6mos Review or less")))</f>
        <v/>
      </c>
      <c r="P17" s="75"/>
      <c r="Q17" s="76"/>
      <c r="R17" s="76"/>
      <c r="S17" s="77" t="str" cm="1">
        <f t="array" ref="S17">IFERROR(IF(OR(R17="Titration (Dose Reduction Trial)",R17="Change Drug Class",R17="Change Frequency",R17="change drug, same class",R17="increase"),P17+31,_xlfn.IFS(R17="discontinue","",O17="q3mos review or less",P17+92,O17="q6mos review or less",P17+184,O17="none","")),"")</f>
        <v/>
      </c>
      <c r="T17" s="74" t="str" cm="1">
        <f t="array" ref="T17">IFERROR(IF(OR(E17="No AP - Coding Issue",R17="Discontinue",R17="for comfort care orders"),"Update MDS Coding",_xlfn.IFS(O17="q3mos review or less","Renew Consent and Review Care Plan",O17="q6mos review or less","Review Care Plan")),"")</f>
        <v/>
      </c>
      <c r="U17" s="78"/>
    </row>
    <row r="18" spans="1:21" s="79" customFormat="1" x14ac:dyDescent="0.25">
      <c r="A18" s="90"/>
      <c r="B18" s="69"/>
      <c r="C18" s="71"/>
      <c r="D18" s="71"/>
      <c r="E18" s="70"/>
      <c r="F18" s="71"/>
      <c r="G18" s="72"/>
      <c r="H18" s="71"/>
      <c r="I18" s="73"/>
      <c r="J18" s="72"/>
      <c r="K18" s="72"/>
      <c r="L18" s="72"/>
      <c r="M18" s="71"/>
      <c r="N18" s="71"/>
      <c r="O18" s="74" t="str">
        <f>IF($E18="","",IF(OR($E18=Settings!$B$2,$E18=Settings!$B$3),"q3mos Review or less",IF(OR($E18="deceased",$E18="Discharged",$E18="No AP - coding issue"),"None","q6mos Review or less")))</f>
        <v/>
      </c>
      <c r="P18" s="75"/>
      <c r="Q18" s="76"/>
      <c r="R18" s="76"/>
      <c r="S18" s="77" t="str" cm="1">
        <f t="array" ref="S18">IFERROR(IF(OR(R18="Titration (Dose Reduction Trial)",R18="Change Drug Class",R18="Change Frequency",R18="change drug, same class",R18="increase"),P18+31,_xlfn.IFS(R18="discontinue","",O18="q3mos review or less",P18+92,O18="q6mos review or less",P18+184,O18="none","")),"")</f>
        <v/>
      </c>
      <c r="T18" s="74" t="str" cm="1">
        <f t="array" ref="T18">IFERROR(IF(OR(E18="No AP - Coding Issue",R18="Discontinue",R18="for comfort care orders"),"Update MDS Coding",_xlfn.IFS(O18="q3mos review or less","Renew Consent and Review Care Plan",O18="q6mos review or less","Review Care Plan")),"")</f>
        <v/>
      </c>
      <c r="U18" s="78"/>
    </row>
    <row r="19" spans="1:21" s="79" customFormat="1" x14ac:dyDescent="0.25">
      <c r="A19" s="90"/>
      <c r="B19" s="69"/>
      <c r="C19" s="71"/>
      <c r="D19" s="71"/>
      <c r="E19" s="70"/>
      <c r="F19" s="71"/>
      <c r="G19" s="72"/>
      <c r="H19" s="71"/>
      <c r="I19" s="73"/>
      <c r="J19" s="72"/>
      <c r="K19" s="72"/>
      <c r="L19" s="72"/>
      <c r="M19" s="71"/>
      <c r="N19" s="71"/>
      <c r="O19" s="74" t="str">
        <f>IF($E19="","",IF(OR($E19=Settings!$B$2,$E19=Settings!$B$3),"q3mos Review or less",IF(OR($E19="deceased",$E19="Discharged",$E19="No AP - coding issue"),"None","q6mos Review or less")))</f>
        <v/>
      </c>
      <c r="P19" s="75"/>
      <c r="Q19" s="76"/>
      <c r="R19" s="76"/>
      <c r="S19" s="77" t="str" cm="1">
        <f t="array" ref="S19">IFERROR(IF(OR(R19="Titration (Dose Reduction Trial)",R19="Change Drug Class",R19="Change Frequency",R19="change drug, same class",R19="increase"),P19+31,_xlfn.IFS(R19="discontinue","",O19="q3mos review or less",P19+92,O19="q6mos review or less",P19+184,O19="none","")),"")</f>
        <v/>
      </c>
      <c r="T19" s="74" t="str" cm="1">
        <f t="array" ref="T19">IFERROR(IF(OR(E19="No AP - Coding Issue",R19="Discontinue",R19="for comfort care orders"),"Update MDS Coding",_xlfn.IFS(O19="q3mos review or less","Renew Consent and Review Care Plan",O19="q6mos review or less","Review Care Plan")),"")</f>
        <v/>
      </c>
      <c r="U19" s="78"/>
    </row>
    <row r="20" spans="1:21" s="79" customFormat="1" x14ac:dyDescent="0.25">
      <c r="A20" s="90"/>
      <c r="B20" s="69"/>
      <c r="C20" s="71"/>
      <c r="D20" s="71"/>
      <c r="E20" s="70"/>
      <c r="F20" s="71"/>
      <c r="G20" s="72"/>
      <c r="H20" s="71"/>
      <c r="I20" s="73"/>
      <c r="J20" s="72"/>
      <c r="K20" s="72"/>
      <c r="L20" s="72"/>
      <c r="M20" s="71"/>
      <c r="N20" s="71"/>
      <c r="O20" s="74" t="str">
        <f>IF($E20="","",IF(OR($E20=Settings!$B$2,$E20=Settings!$B$3),"q3mos Review or less",IF(OR($E20="deceased",$E20="Discharged",$E20="No AP - coding issue"),"None","q6mos Review or less")))</f>
        <v/>
      </c>
      <c r="P20" s="75"/>
      <c r="Q20" s="76"/>
      <c r="R20" s="76"/>
      <c r="S20" s="77" t="str" cm="1">
        <f t="array" ref="S20">IFERROR(IF(OR(R20="Titration (Dose Reduction Trial)",R20="Change Drug Class",R20="Change Frequency",R20="change drug, same class",R20="increase"),P20+31,_xlfn.IFS(R20="discontinue","",O20="q3mos review or less",P20+92,O20="q6mos review or less",P20+184,O20="none","")),"")</f>
        <v/>
      </c>
      <c r="T20" s="74" t="str" cm="1">
        <f t="array" ref="T20">IFERROR(IF(OR(E20="No AP - Coding Issue",R20="Discontinue",R20="for comfort care orders"),"Update MDS Coding",_xlfn.IFS(O20="q3mos review or less","Renew Consent and Review Care Plan",O20="q6mos review or less","Review Care Plan")),"")</f>
        <v/>
      </c>
      <c r="U20" s="78"/>
    </row>
    <row r="21" spans="1:21" s="79" customFormat="1" x14ac:dyDescent="0.25">
      <c r="A21" s="90"/>
      <c r="B21" s="69"/>
      <c r="C21" s="71"/>
      <c r="D21" s="71"/>
      <c r="E21" s="70"/>
      <c r="F21" s="71"/>
      <c r="G21" s="72"/>
      <c r="H21" s="71"/>
      <c r="I21" s="73"/>
      <c r="J21" s="72"/>
      <c r="K21" s="72"/>
      <c r="L21" s="72"/>
      <c r="M21" s="71"/>
      <c r="N21" s="71"/>
      <c r="O21" s="74" t="str">
        <f>IF($E21="","",IF(OR($E21=Settings!$B$2,$E21=Settings!$B$3),"q3mos Review or less",IF(OR($E21="deceased",$E21="Discharged",$E21="No AP - coding issue"),"None","q6mos Review or less")))</f>
        <v/>
      </c>
      <c r="P21" s="75"/>
      <c r="Q21" s="76"/>
      <c r="R21" s="76"/>
      <c r="S21" s="77" t="str" cm="1">
        <f t="array" ref="S21">IFERROR(IF(OR(R21="Titration (Dose Reduction Trial)",R21="Change Drug Class",R21="Change Frequency",R21="change drug, same class",R21="increase"),P21+31,_xlfn.IFS(R21="discontinue","",O21="q3mos review or less",P21+92,O21="q6mos review or less",P21+184,O21="none","")),"")</f>
        <v/>
      </c>
      <c r="T21" s="74" t="str" cm="1">
        <f t="array" ref="T21">IFERROR(IF(OR(E21="No AP - Coding Issue",R21="Discontinue",R21="for comfort care orders"),"Update MDS Coding",_xlfn.IFS(O21="q3mos review or less","Renew Consent and Review Care Plan",O21="q6mos review or less","Review Care Plan")),"")</f>
        <v/>
      </c>
      <c r="U21" s="78"/>
    </row>
    <row r="22" spans="1:21" s="79" customFormat="1" x14ac:dyDescent="0.25">
      <c r="A22" s="90"/>
      <c r="B22" s="69"/>
      <c r="C22" s="71"/>
      <c r="D22" s="71"/>
      <c r="E22" s="70"/>
      <c r="F22" s="71"/>
      <c r="G22" s="72"/>
      <c r="H22" s="71"/>
      <c r="I22" s="73"/>
      <c r="J22" s="72"/>
      <c r="K22" s="72"/>
      <c r="L22" s="72"/>
      <c r="M22" s="71"/>
      <c r="N22" s="71"/>
      <c r="O22" s="74" t="str">
        <f>IF($E22="","",IF(OR($E22=Settings!$B$2,$E22=Settings!$B$3),"q3mos Review or less",IF(OR($E22="deceased",$E22="Discharged",$E22="No AP - coding issue"),"None","q6mos Review or less")))</f>
        <v/>
      </c>
      <c r="P22" s="75"/>
      <c r="Q22" s="76"/>
      <c r="R22" s="76"/>
      <c r="S22" s="77" t="str" cm="1">
        <f t="array" ref="S22">IFERROR(IF(OR(R22="Titration (Dose Reduction Trial)",R22="Change Drug Class",R22="Change Frequency",R22="change drug, same class",R22="increase"),P22+31,_xlfn.IFS(R22="discontinue","",O22="q3mos review or less",P22+92,O22="q6mos review or less",P22+184,O22="none","")),"")</f>
        <v/>
      </c>
      <c r="T22" s="74" t="str" cm="1">
        <f t="array" ref="T22">IFERROR(IF(OR(E22="No AP - Coding Issue",R22="Discontinue",R22="for comfort care orders"),"Update MDS Coding",_xlfn.IFS(O22="q3mos review or less","Renew Consent and Review Care Plan",O22="q6mos review or less","Review Care Plan")),"")</f>
        <v/>
      </c>
      <c r="U22" s="78"/>
    </row>
    <row r="23" spans="1:21" s="79" customFormat="1" x14ac:dyDescent="0.25">
      <c r="A23" s="90"/>
      <c r="B23" s="69"/>
      <c r="C23" s="71"/>
      <c r="D23" s="71"/>
      <c r="E23" s="70"/>
      <c r="F23" s="71"/>
      <c r="G23" s="72"/>
      <c r="H23" s="71"/>
      <c r="I23" s="73"/>
      <c r="J23" s="72"/>
      <c r="K23" s="72"/>
      <c r="L23" s="72"/>
      <c r="M23" s="71"/>
      <c r="N23" s="71"/>
      <c r="O23" s="74" t="str">
        <f>IF($E23="","",IF(OR($E23=Settings!$B$2,$E23=Settings!$B$3),"q3mos Review or less",IF(OR($E23="deceased",$E23="Discharged",$E23="No AP - coding issue"),"None","q6mos Review or less")))</f>
        <v/>
      </c>
      <c r="P23" s="75"/>
      <c r="Q23" s="76"/>
      <c r="R23" s="76"/>
      <c r="S23" s="77" t="str" cm="1">
        <f t="array" ref="S23">IFERROR(IF(OR(R23="Titration (Dose Reduction Trial)",R23="Change Drug Class",R23="Change Frequency",R23="change drug, same class",R23="increase"),P23+31,_xlfn.IFS(R23="discontinue","",O23="q3mos review or less",P23+92,O23="q6mos review or less",P23+184,O23="none","")),"")</f>
        <v/>
      </c>
      <c r="T23" s="74" t="str" cm="1">
        <f t="array" ref="T23">IFERROR(IF(OR(E23="No AP - Coding Issue",R23="Discontinue",R23="for comfort care orders"),"Update MDS Coding",_xlfn.IFS(O23="q3mos review or less","Renew Consent and Review Care Plan",O23="q6mos review or less","Review Care Plan")),"")</f>
        <v/>
      </c>
      <c r="U23" s="78"/>
    </row>
    <row r="24" spans="1:21" s="79" customFormat="1" x14ac:dyDescent="0.25">
      <c r="A24" s="90"/>
      <c r="B24" s="69"/>
      <c r="C24" s="71"/>
      <c r="D24" s="71"/>
      <c r="E24" s="70"/>
      <c r="F24" s="71"/>
      <c r="G24" s="72"/>
      <c r="H24" s="71"/>
      <c r="I24" s="73"/>
      <c r="J24" s="72"/>
      <c r="K24" s="72"/>
      <c r="L24" s="72"/>
      <c r="M24" s="71"/>
      <c r="N24" s="71"/>
      <c r="O24" s="74" t="str">
        <f>IF($E24="","",IF(OR($E24=Settings!$B$2,$E24=Settings!$B$3),"q3mos Review or less",IF(OR($E24="deceased",$E24="Discharged",$E24="No AP - coding issue"),"None","q6mos Review or less")))</f>
        <v/>
      </c>
      <c r="P24" s="75"/>
      <c r="Q24" s="76"/>
      <c r="R24" s="76"/>
      <c r="S24" s="77" t="str" cm="1">
        <f t="array" ref="S24">IFERROR(IF(OR(R24="Titration (Dose Reduction Trial)",R24="Change Drug Class",R24="Change Frequency",R24="change drug, same class",R24="increase"),P24+31,_xlfn.IFS(R24="discontinue","",O24="q3mos review or less",P24+92,O24="q6mos review or less",P24+184,O24="none","")),"")</f>
        <v/>
      </c>
      <c r="T24" s="74" t="str" cm="1">
        <f t="array" ref="T24">IFERROR(IF(OR(E24="No AP - Coding Issue",R24="Discontinue",R24="for comfort care orders"),"Update MDS Coding",_xlfn.IFS(O24="q3mos review or less","Renew Consent and Review Care Plan",O24="q6mos review or less","Review Care Plan")),"")</f>
        <v/>
      </c>
      <c r="U24" s="78"/>
    </row>
    <row r="25" spans="1:21" s="79" customFormat="1" x14ac:dyDescent="0.25">
      <c r="A25" s="90"/>
      <c r="B25" s="69"/>
      <c r="C25" s="71"/>
      <c r="D25" s="71"/>
      <c r="E25" s="70"/>
      <c r="F25" s="71"/>
      <c r="G25" s="72"/>
      <c r="H25" s="71"/>
      <c r="I25" s="73"/>
      <c r="J25" s="72"/>
      <c r="K25" s="72"/>
      <c r="L25" s="72"/>
      <c r="M25" s="71"/>
      <c r="N25" s="71"/>
      <c r="O25" s="74" t="str">
        <f>IF($E25="","",IF(OR($E25=Settings!$B$2,$E25=Settings!$B$3),"q3mos Review or less",IF(OR($E25="deceased",$E25="Discharged",$E25="No AP - coding issue"),"None","q6mos Review or less")))</f>
        <v/>
      </c>
      <c r="P25" s="75"/>
      <c r="Q25" s="76"/>
      <c r="R25" s="76"/>
      <c r="S25" s="77" t="str" cm="1">
        <f t="array" ref="S25">IFERROR(IF(OR(R25="Titration (Dose Reduction Trial)",R25="Change Drug Class",R25="Change Frequency",R25="change drug, same class",R25="increase"),P25+31,_xlfn.IFS(R25="discontinue","",O25="q3mos review or less",P25+92,O25="q6mos review or less",P25+184,O25="none","")),"")</f>
        <v/>
      </c>
      <c r="T25" s="74" t="str" cm="1">
        <f t="array" ref="T25">IFERROR(IF(OR(E25="No AP - Coding Issue",R25="Discontinue",R25="for comfort care orders"),"Update MDS Coding",_xlfn.IFS(O25="q3mos review or less","Renew Consent and Review Care Plan",O25="q6mos review or less","Review Care Plan")),"")</f>
        <v/>
      </c>
      <c r="U25" s="78"/>
    </row>
    <row r="26" spans="1:21" s="79" customFormat="1" x14ac:dyDescent="0.25">
      <c r="A26" s="90"/>
      <c r="B26" s="69"/>
      <c r="C26" s="71"/>
      <c r="D26" s="71"/>
      <c r="E26" s="70"/>
      <c r="F26" s="71"/>
      <c r="G26" s="72"/>
      <c r="H26" s="71"/>
      <c r="I26" s="73"/>
      <c r="J26" s="72"/>
      <c r="K26" s="72"/>
      <c r="L26" s="72"/>
      <c r="M26" s="71"/>
      <c r="N26" s="71"/>
      <c r="O26" s="74" t="str">
        <f>IF($E26="","",IF(OR($E26=Settings!$B$2,$E26=Settings!$B$3),"q3mos Review or less",IF(OR($E26="deceased",$E26="Discharged",$E26="No AP - coding issue"),"None","q6mos Review or less")))</f>
        <v/>
      </c>
      <c r="P26" s="75"/>
      <c r="Q26" s="76"/>
      <c r="R26" s="76"/>
      <c r="S26" s="77" t="str" cm="1">
        <f t="array" ref="S26">IFERROR(IF(OR(R26="Titration (Dose Reduction Trial)",R26="Change Drug Class",R26="Change Frequency",R26="change drug, same class",R26="increase"),P26+31,_xlfn.IFS(R26="discontinue","",O26="q3mos review or less",P26+92,O26="q6mos review or less",P26+184,O26="none","")),"")</f>
        <v/>
      </c>
      <c r="T26" s="74" t="str" cm="1">
        <f t="array" ref="T26">IFERROR(IF(OR(E26="No AP - Coding Issue",R26="Discontinue",R26="for comfort care orders"),"Update MDS Coding",_xlfn.IFS(O26="q3mos review or less","Renew Consent and Review Care Plan",O26="q6mos review or less","Review Care Plan")),"")</f>
        <v/>
      </c>
      <c r="U26" s="78"/>
    </row>
    <row r="27" spans="1:21" s="79" customFormat="1" x14ac:dyDescent="0.25">
      <c r="A27" s="90"/>
      <c r="B27" s="69"/>
      <c r="C27" s="71"/>
      <c r="D27" s="71"/>
      <c r="E27" s="70"/>
      <c r="F27" s="71"/>
      <c r="G27" s="72"/>
      <c r="H27" s="71"/>
      <c r="I27" s="73"/>
      <c r="J27" s="72"/>
      <c r="K27" s="72"/>
      <c r="L27" s="72"/>
      <c r="M27" s="71"/>
      <c r="N27" s="71"/>
      <c r="O27" s="74" t="str">
        <f>IF($E27="","",IF(OR($E27=Settings!$B$2,$E27=Settings!$B$3),"q3mos Review or less",IF(OR($E27="deceased",$E27="Discharged",$E27="No AP - coding issue"),"None","q6mos Review or less")))</f>
        <v/>
      </c>
      <c r="P27" s="75"/>
      <c r="Q27" s="76"/>
      <c r="R27" s="76"/>
      <c r="S27" s="77" t="str" cm="1">
        <f t="array" ref="S27">IFERROR(IF(OR(R27="Titration (Dose Reduction Trial)",R27="Change Drug Class",R27="Change Frequency",R27="change drug, same class",R27="increase"),P27+31,_xlfn.IFS(R27="discontinue","",O27="q3mos review or less",P27+92,O27="q6mos review or less",P27+184,O27="none","")),"")</f>
        <v/>
      </c>
      <c r="T27" s="74" t="str" cm="1">
        <f t="array" ref="T27">IFERROR(IF(OR(E27="No AP - Coding Issue",R27="Discontinue",R27="for comfort care orders"),"Update MDS Coding",_xlfn.IFS(O27="q3mos review or less","Renew Consent and Review Care Plan",O27="q6mos review or less","Review Care Plan")),"")</f>
        <v/>
      </c>
      <c r="U27" s="78"/>
    </row>
    <row r="28" spans="1:21" s="79" customFormat="1" x14ac:dyDescent="0.25">
      <c r="A28" s="90"/>
      <c r="B28" s="69"/>
      <c r="C28" s="71"/>
      <c r="D28" s="71"/>
      <c r="E28" s="70"/>
      <c r="F28" s="71"/>
      <c r="G28" s="72"/>
      <c r="H28" s="71"/>
      <c r="I28" s="73"/>
      <c r="J28" s="72"/>
      <c r="K28" s="72"/>
      <c r="L28" s="72"/>
      <c r="M28" s="71"/>
      <c r="N28" s="71"/>
      <c r="O28" s="74" t="str">
        <f>IF($E28="","",IF(OR($E28=Settings!$B$2,$E28=Settings!$B$3),"q3mos Review or less",IF(OR($E28="deceased",$E28="Discharged",$E28="No AP - coding issue"),"None","q6mos Review or less")))</f>
        <v/>
      </c>
      <c r="P28" s="75"/>
      <c r="Q28" s="76"/>
      <c r="R28" s="76"/>
      <c r="S28" s="77" t="str" cm="1">
        <f t="array" ref="S28">IFERROR(IF(OR(R28="Titration (Dose Reduction Trial)",R28="Change Drug Class",R28="Change Frequency",R28="change drug, same class",R28="increase"),P28+31,_xlfn.IFS(R28="discontinue","",O28="q3mos review or less",P28+92,O28="q6mos review or less",P28+184,O28="none","")),"")</f>
        <v/>
      </c>
      <c r="T28" s="74" t="str" cm="1">
        <f t="array" ref="T28">IFERROR(IF(OR(E28="No AP - Coding Issue",R28="Discontinue",R28="for comfort care orders"),"Update MDS Coding",_xlfn.IFS(O28="q3mos review or less","Renew Consent and Review Care Plan",O28="q6mos review or less","Review Care Plan")),"")</f>
        <v/>
      </c>
      <c r="U28" s="78"/>
    </row>
    <row r="29" spans="1:21" s="79" customFormat="1" x14ac:dyDescent="0.25">
      <c r="A29" s="90"/>
      <c r="B29" s="69"/>
      <c r="C29" s="71"/>
      <c r="D29" s="71"/>
      <c r="E29" s="70"/>
      <c r="F29" s="71"/>
      <c r="G29" s="72"/>
      <c r="H29" s="71"/>
      <c r="I29" s="73"/>
      <c r="J29" s="72"/>
      <c r="K29" s="72"/>
      <c r="L29" s="72"/>
      <c r="M29" s="71"/>
      <c r="N29" s="71"/>
      <c r="O29" s="74" t="str">
        <f>IF($E29="","",IF(OR($E29=Settings!$B$2,$E29=Settings!$B$3),"q3mos Review or less",IF(OR($E29="deceased",$E29="Discharged",$E29="No AP - coding issue"),"None","q6mos Review or less")))</f>
        <v/>
      </c>
      <c r="P29" s="75"/>
      <c r="Q29" s="76"/>
      <c r="R29" s="76"/>
      <c r="S29" s="77" t="str" cm="1">
        <f t="array" ref="S29">IFERROR(IF(OR(R29="Titration (Dose Reduction Trial)",R29="Change Drug Class",R29="Change Frequency",R29="change drug, same class",R29="increase"),P29+31,_xlfn.IFS(R29="discontinue","",O29="q3mos review or less",P29+92,O29="q6mos review or less",P29+184,O29="none","")),"")</f>
        <v/>
      </c>
      <c r="T29" s="74" t="str" cm="1">
        <f t="array" ref="T29">IFERROR(IF(OR(E29="No AP - Coding Issue",R29="Discontinue",R29="for comfort care orders"),"Update MDS Coding",_xlfn.IFS(O29="q3mos review or less","Renew Consent and Review Care Plan",O29="q6mos review or less","Review Care Plan")),"")</f>
        <v/>
      </c>
      <c r="U29" s="78"/>
    </row>
    <row r="30" spans="1:21" s="79" customFormat="1" x14ac:dyDescent="0.25">
      <c r="A30" s="90"/>
      <c r="B30" s="69"/>
      <c r="C30" s="71"/>
      <c r="D30" s="71"/>
      <c r="E30" s="70"/>
      <c r="F30" s="71"/>
      <c r="G30" s="72"/>
      <c r="H30" s="71"/>
      <c r="I30" s="73"/>
      <c r="J30" s="72"/>
      <c r="K30" s="72"/>
      <c r="L30" s="72"/>
      <c r="M30" s="71"/>
      <c r="N30" s="71"/>
      <c r="O30" s="74" t="str">
        <f>IF($E30="","",IF(OR($E30=Settings!$B$2,$E30=Settings!$B$3),"q3mos Review or less",IF(OR($E30="deceased",$E30="Discharged",$E30="No AP - coding issue"),"None","q6mos Review or less")))</f>
        <v/>
      </c>
      <c r="P30" s="75"/>
      <c r="Q30" s="76"/>
      <c r="R30" s="76"/>
      <c r="S30" s="77" t="str" cm="1">
        <f t="array" ref="S30">IFERROR(IF(OR(R30="Titration (Dose Reduction Trial)",R30="Change Drug Class",R30="Change Frequency",R30="change drug, same class",R30="increase"),P30+31,_xlfn.IFS(R30="discontinue","",O30="q3mos review or less",P30+92,O30="q6mos review or less",P30+184,O30="none","")),"")</f>
        <v/>
      </c>
      <c r="T30" s="74" t="str" cm="1">
        <f t="array" ref="T30">IFERROR(IF(OR(E30="No AP - Coding Issue",R30="Discontinue",R30="for comfort care orders"),"Update MDS Coding",_xlfn.IFS(O30="q3mos review or less","Renew Consent and Review Care Plan",O30="q6mos review or less","Review Care Plan")),"")</f>
        <v/>
      </c>
      <c r="U30" s="78"/>
    </row>
    <row r="31" spans="1:21" s="79" customFormat="1" x14ac:dyDescent="0.25">
      <c r="A31" s="90"/>
      <c r="B31" s="69"/>
      <c r="C31" s="71"/>
      <c r="D31" s="71"/>
      <c r="E31" s="70"/>
      <c r="F31" s="71"/>
      <c r="G31" s="72"/>
      <c r="H31" s="71"/>
      <c r="I31" s="73"/>
      <c r="J31" s="72"/>
      <c r="K31" s="72"/>
      <c r="L31" s="72"/>
      <c r="M31" s="71"/>
      <c r="N31" s="71"/>
      <c r="O31" s="74" t="str">
        <f>IF($E31="","",IF(OR($E31=Settings!$B$2,$E31=Settings!$B$3),"q3mos Review or less",IF(OR($E31="deceased",$E31="Discharged",$E31="No AP - coding issue"),"None","q6mos Review or less")))</f>
        <v/>
      </c>
      <c r="P31" s="75"/>
      <c r="Q31" s="76"/>
      <c r="R31" s="76"/>
      <c r="S31" s="77" t="str" cm="1">
        <f t="array" ref="S31">IFERROR(IF(OR(R31="Titration (Dose Reduction Trial)",R31="Change Drug Class",R31="Change Frequency",R31="change drug, same class",R31="increase"),P31+31,_xlfn.IFS(R31="discontinue","",O31="q3mos review or less",P31+92,O31="q6mos review or less",P31+184,O31="none","")),"")</f>
        <v/>
      </c>
      <c r="T31" s="74" t="str" cm="1">
        <f t="array" ref="T31">IFERROR(IF(OR(E31="No AP - Coding Issue",R31="Discontinue",R31="for comfort care orders"),"Update MDS Coding",_xlfn.IFS(O31="q3mos review or less","Renew Consent and Review Care Plan",O31="q6mos review or less","Review Care Plan")),"")</f>
        <v/>
      </c>
      <c r="U31" s="78"/>
    </row>
    <row r="32" spans="1:21" s="79" customFormat="1" x14ac:dyDescent="0.25">
      <c r="A32" s="90"/>
      <c r="B32" s="69"/>
      <c r="C32" s="71"/>
      <c r="D32" s="71"/>
      <c r="E32" s="70"/>
      <c r="F32" s="71"/>
      <c r="G32" s="72"/>
      <c r="H32" s="71"/>
      <c r="I32" s="73"/>
      <c r="J32" s="72"/>
      <c r="K32" s="72"/>
      <c r="L32" s="72"/>
      <c r="M32" s="71"/>
      <c r="N32" s="71"/>
      <c r="O32" s="74" t="str">
        <f>IF($E32="","",IF(OR($E32=Settings!$B$2,$E32=Settings!$B$3),"q3mos Review or less",IF(OR($E32="deceased",$E32="Discharged",$E32="No AP - coding issue"),"None","q6mos Review or less")))</f>
        <v/>
      </c>
      <c r="P32" s="75"/>
      <c r="Q32" s="76"/>
      <c r="R32" s="76"/>
      <c r="S32" s="77" t="str" cm="1">
        <f t="array" ref="S32">IFERROR(IF(OR(R32="Titration (Dose Reduction Trial)",R32="Change Drug Class",R32="Change Frequency",R32="change drug, same class",R32="increase"),P32+31,_xlfn.IFS(R32="discontinue","",O32="q3mos review or less",P32+92,O32="q6mos review or less",P32+184,O32="none","")),"")</f>
        <v/>
      </c>
      <c r="T32" s="74" t="str" cm="1">
        <f t="array" ref="T32">IFERROR(IF(OR(E32="No AP - Coding Issue",R32="Discontinue",R32="for comfort care orders"),"Update MDS Coding",_xlfn.IFS(O32="q3mos review or less","Renew Consent and Review Care Plan",O32="q6mos review or less","Review Care Plan")),"")</f>
        <v/>
      </c>
      <c r="U32" s="78"/>
    </row>
    <row r="33" spans="1:21" s="79" customFormat="1" x14ac:dyDescent="0.25">
      <c r="A33" s="90"/>
      <c r="B33" s="69"/>
      <c r="C33" s="71"/>
      <c r="D33" s="71"/>
      <c r="E33" s="70"/>
      <c r="F33" s="71"/>
      <c r="G33" s="72"/>
      <c r="H33" s="71"/>
      <c r="I33" s="73"/>
      <c r="J33" s="72"/>
      <c r="K33" s="72"/>
      <c r="L33" s="72"/>
      <c r="M33" s="71"/>
      <c r="N33" s="71"/>
      <c r="O33" s="74" t="str">
        <f>IF($E33="","",IF(OR($E33=Settings!$B$2,$E33=Settings!$B$3),"q3mos Review or less",IF(OR($E33="deceased",$E33="Discharged",$E33="No AP - coding issue"),"None","q6mos Review or less")))</f>
        <v/>
      </c>
      <c r="P33" s="75"/>
      <c r="Q33" s="76"/>
      <c r="R33" s="76"/>
      <c r="S33" s="77" t="str" cm="1">
        <f t="array" ref="S33">IFERROR(IF(OR(R33="Titration (Dose Reduction Trial)",R33="Change Drug Class",R33="Change Frequency",R33="change drug, same class",R33="increase"),P33+31,_xlfn.IFS(R33="discontinue","",O33="q3mos review or less",P33+92,O33="q6mos review or less",P33+184,O33="none","")),"")</f>
        <v/>
      </c>
      <c r="T33" s="74" t="str" cm="1">
        <f t="array" ref="T33">IFERROR(IF(OR(E33="No AP - Coding Issue",R33="Discontinue",R33="for comfort care orders"),"Update MDS Coding",_xlfn.IFS(O33="q3mos review or less","Renew Consent and Review Care Plan",O33="q6mos review or less","Review Care Plan")),"")</f>
        <v/>
      </c>
      <c r="U33" s="78"/>
    </row>
    <row r="34" spans="1:21" s="79" customFormat="1" x14ac:dyDescent="0.25">
      <c r="A34" s="90"/>
      <c r="B34" s="69"/>
      <c r="C34" s="71"/>
      <c r="D34" s="71"/>
      <c r="E34" s="70"/>
      <c r="F34" s="71"/>
      <c r="G34" s="72"/>
      <c r="H34" s="71"/>
      <c r="I34" s="73"/>
      <c r="J34" s="72"/>
      <c r="K34" s="72"/>
      <c r="L34" s="72"/>
      <c r="M34" s="71"/>
      <c r="N34" s="71"/>
      <c r="O34" s="74" t="str">
        <f>IF($E34="","",IF(OR($E34=Settings!$B$2,$E34=Settings!$B$3),"q3mos Review or less",IF(OR($E34="deceased",$E34="Discharged",$E34="No AP - coding issue"),"None","q6mos Review or less")))</f>
        <v/>
      </c>
      <c r="P34" s="75"/>
      <c r="Q34" s="76"/>
      <c r="R34" s="76"/>
      <c r="S34" s="77" t="str" cm="1">
        <f t="array" ref="S34">IFERROR(IF(OR(R34="Titration (Dose Reduction Trial)",R34="Change Drug Class",R34="Change Frequency",R34="change drug, same class",R34="increase"),P34+31,_xlfn.IFS(R34="discontinue","",O34="q3mos review or less",P34+92,O34="q6mos review or less",P34+184,O34="none","")),"")</f>
        <v/>
      </c>
      <c r="T34" s="74" t="str" cm="1">
        <f t="array" ref="T34">IFERROR(IF(OR(E34="No AP - Coding Issue",R34="Discontinue",R34="for comfort care orders"),"Update MDS Coding",_xlfn.IFS(O34="q3mos review or less","Renew Consent and Review Care Plan",O34="q6mos review or less","Review Care Plan")),"")</f>
        <v/>
      </c>
      <c r="U34" s="78"/>
    </row>
    <row r="35" spans="1:21" s="79" customFormat="1" x14ac:dyDescent="0.25">
      <c r="A35" s="90"/>
      <c r="B35" s="69"/>
      <c r="C35" s="71"/>
      <c r="D35" s="71"/>
      <c r="E35" s="70"/>
      <c r="F35" s="71"/>
      <c r="G35" s="72"/>
      <c r="H35" s="71"/>
      <c r="I35" s="73"/>
      <c r="J35" s="72"/>
      <c r="K35" s="72"/>
      <c r="L35" s="72"/>
      <c r="M35" s="71"/>
      <c r="N35" s="71"/>
      <c r="O35" s="74" t="str">
        <f>IF($E35="","",IF(OR($E35=Settings!$B$2,$E35=Settings!$B$3),"q3mos Review or less",IF(OR($E35="deceased",$E35="Discharged",$E35="No AP - coding issue"),"None","q6mos Review or less")))</f>
        <v/>
      </c>
      <c r="P35" s="75"/>
      <c r="Q35" s="76"/>
      <c r="R35" s="76"/>
      <c r="S35" s="77" t="str" cm="1">
        <f t="array" ref="S35">IFERROR(IF(OR(R35="Titration (Dose Reduction Trial)",R35="Change Drug Class",R35="Change Frequency",R35="change drug, same class",R35="increase"),P35+31,_xlfn.IFS(R35="discontinue","",O35="q3mos review or less",P35+92,O35="q6mos review or less",P35+184,O35="none","")),"")</f>
        <v/>
      </c>
      <c r="T35" s="74" t="str" cm="1">
        <f t="array" ref="T35">IFERROR(IF(OR(E35="No AP - Coding Issue",R35="Discontinue",R35="for comfort care orders"),"Update MDS Coding",_xlfn.IFS(O35="q3mos review or less","Renew Consent and Review Care Plan",O35="q6mos review or less","Review Care Plan")),"")</f>
        <v/>
      </c>
      <c r="U35" s="78"/>
    </row>
    <row r="36" spans="1:21" s="79" customFormat="1" x14ac:dyDescent="0.25">
      <c r="A36" s="90"/>
      <c r="B36" s="69"/>
      <c r="C36" s="71"/>
      <c r="D36" s="71"/>
      <c r="E36" s="70"/>
      <c r="F36" s="71"/>
      <c r="G36" s="72"/>
      <c r="H36" s="71"/>
      <c r="I36" s="73"/>
      <c r="J36" s="72"/>
      <c r="K36" s="72"/>
      <c r="L36" s="72"/>
      <c r="M36" s="71"/>
      <c r="N36" s="71"/>
      <c r="O36" s="74" t="str">
        <f>IF($E36="","",IF(OR($E36=Settings!$B$2,$E36=Settings!$B$3),"q3mos Review or less",IF(OR($E36="deceased",$E36="Discharged",$E36="No AP - coding issue"),"None","q6mos Review or less")))</f>
        <v/>
      </c>
      <c r="P36" s="75"/>
      <c r="Q36" s="76"/>
      <c r="R36" s="76"/>
      <c r="S36" s="77" t="str" cm="1">
        <f t="array" ref="S36">IFERROR(IF(OR(R36="Titration (Dose Reduction Trial)",R36="Change Drug Class",R36="Change Frequency",R36="change drug, same class",R36="increase"),P36+31,_xlfn.IFS(R36="discontinue","",O36="q3mos review or less",P36+92,O36="q6mos review or less",P36+184,O36="none","")),"")</f>
        <v/>
      </c>
      <c r="T36" s="74" t="str" cm="1">
        <f t="array" ref="T36">IFERROR(IF(OR(E36="No AP - Coding Issue",R36="Discontinue",R36="for comfort care orders"),"Update MDS Coding",_xlfn.IFS(O36="q3mos review or less","Renew Consent and Review Care Plan",O36="q6mos review or less","Review Care Plan")),"")</f>
        <v/>
      </c>
      <c r="U36" s="78"/>
    </row>
    <row r="37" spans="1:21" s="79" customFormat="1" x14ac:dyDescent="0.25">
      <c r="A37" s="90"/>
      <c r="B37" s="69"/>
      <c r="C37" s="71"/>
      <c r="D37" s="71"/>
      <c r="E37" s="70"/>
      <c r="F37" s="71"/>
      <c r="G37" s="72"/>
      <c r="H37" s="71"/>
      <c r="I37" s="73"/>
      <c r="J37" s="72"/>
      <c r="K37" s="72"/>
      <c r="L37" s="72"/>
      <c r="M37" s="71"/>
      <c r="N37" s="71"/>
      <c r="O37" s="74" t="str">
        <f>IF($E37="","",IF(OR($E37=Settings!$B$2,$E37=Settings!$B$3),"q3mos Review or less",IF(OR($E37="deceased",$E37="Discharged",$E37="No AP - coding issue"),"None","q6mos Review or less")))</f>
        <v/>
      </c>
      <c r="P37" s="75"/>
      <c r="Q37" s="76"/>
      <c r="R37" s="76"/>
      <c r="S37" s="77" t="str" cm="1">
        <f t="array" ref="S37">IFERROR(IF(OR(R37="Titration (Dose Reduction Trial)",R37="Change Drug Class",R37="Change Frequency",R37="change drug, same class",R37="increase"),P37+31,_xlfn.IFS(R37="discontinue","",O37="q3mos review or less",P37+92,O37="q6mos review or less",P37+184,O37="none","")),"")</f>
        <v/>
      </c>
      <c r="T37" s="74" t="str" cm="1">
        <f t="array" ref="T37">IFERROR(IF(OR(E37="No AP - Coding Issue",R37="Discontinue",R37="for comfort care orders"),"Update MDS Coding",_xlfn.IFS(O37="q3mos review or less","Renew Consent and Review Care Plan",O37="q6mos review or less","Review Care Plan")),"")</f>
        <v/>
      </c>
      <c r="U37" s="78"/>
    </row>
    <row r="38" spans="1:21" s="79" customFormat="1" x14ac:dyDescent="0.25">
      <c r="A38" s="90"/>
      <c r="B38" s="69"/>
      <c r="C38" s="71"/>
      <c r="D38" s="71"/>
      <c r="E38" s="70"/>
      <c r="F38" s="71"/>
      <c r="G38" s="72"/>
      <c r="H38" s="71"/>
      <c r="I38" s="73"/>
      <c r="J38" s="72"/>
      <c r="K38" s="72"/>
      <c r="L38" s="72"/>
      <c r="M38" s="71"/>
      <c r="N38" s="71"/>
      <c r="O38" s="74" t="str">
        <f>IF($E38="","",IF(OR($E38=Settings!$B$2,$E38=Settings!$B$3),"q3mos Review or less",IF(OR($E38="deceased",$E38="Discharged",$E38="No AP - coding issue"),"None","q6mos Review or less")))</f>
        <v/>
      </c>
      <c r="P38" s="75"/>
      <c r="Q38" s="76"/>
      <c r="R38" s="76"/>
      <c r="S38" s="77" t="str" cm="1">
        <f t="array" ref="S38">IFERROR(IF(OR(R38="Titration (Dose Reduction Trial)",R38="Change Drug Class",R38="Change Frequency",R38="change drug, same class",R38="increase"),P38+31,_xlfn.IFS(R38="discontinue","",O38="q3mos review or less",P38+92,O38="q6mos review or less",P38+184,O38="none","")),"")</f>
        <v/>
      </c>
      <c r="T38" s="74" t="str" cm="1">
        <f t="array" ref="T38">IFERROR(IF(OR(E38="No AP - Coding Issue",R38="Discontinue",R38="for comfort care orders"),"Update MDS Coding",_xlfn.IFS(O38="q3mos review or less","Renew Consent and Review Care Plan",O38="q6mos review or less","Review Care Plan")),"")</f>
        <v/>
      </c>
      <c r="U38" s="78"/>
    </row>
    <row r="39" spans="1:21" s="79" customFormat="1" x14ac:dyDescent="0.25">
      <c r="A39" s="90"/>
      <c r="B39" s="69"/>
      <c r="C39" s="71"/>
      <c r="D39" s="71"/>
      <c r="E39" s="70"/>
      <c r="F39" s="71"/>
      <c r="G39" s="72"/>
      <c r="H39" s="71"/>
      <c r="I39" s="73"/>
      <c r="J39" s="72"/>
      <c r="K39" s="72"/>
      <c r="L39" s="72"/>
      <c r="M39" s="71"/>
      <c r="N39" s="71"/>
      <c r="O39" s="74" t="str">
        <f>IF($E39="","",IF(OR($E39=Settings!$B$2,$E39=Settings!$B$3),"q3mos Review or less",IF(OR($E39="deceased",$E39="Discharged",$E39="No AP - coding issue"),"None","q6mos Review or less")))</f>
        <v/>
      </c>
      <c r="P39" s="75"/>
      <c r="Q39" s="76"/>
      <c r="R39" s="76"/>
      <c r="S39" s="77" t="str" cm="1">
        <f t="array" ref="S39">IFERROR(IF(OR(R39="Titration (Dose Reduction Trial)",R39="Change Drug Class",R39="Change Frequency",R39="change drug, same class",R39="increase"),P39+31,_xlfn.IFS(R39="discontinue","",O39="q3mos review or less",P39+92,O39="q6mos review or less",P39+184,O39="none","")),"")</f>
        <v/>
      </c>
      <c r="T39" s="74" t="str" cm="1">
        <f t="array" ref="T39">IFERROR(IF(OR(E39="No AP - Coding Issue",R39="Discontinue",R39="for comfort care orders"),"Update MDS Coding",_xlfn.IFS(O39="q3mos review or less","Renew Consent and Review Care Plan",O39="q6mos review or less","Review Care Plan")),"")</f>
        <v/>
      </c>
      <c r="U39" s="78"/>
    </row>
    <row r="40" spans="1:21" s="79" customFormat="1" x14ac:dyDescent="0.25">
      <c r="A40" s="90"/>
      <c r="B40" s="69"/>
      <c r="C40" s="71"/>
      <c r="D40" s="71"/>
      <c r="E40" s="70"/>
      <c r="F40" s="71"/>
      <c r="G40" s="72"/>
      <c r="H40" s="71"/>
      <c r="I40" s="73"/>
      <c r="J40" s="72"/>
      <c r="K40" s="72"/>
      <c r="L40" s="72"/>
      <c r="M40" s="71"/>
      <c r="N40" s="71"/>
      <c r="O40" s="74" t="str">
        <f>IF($E40="","",IF(OR($E40=Settings!$B$2,$E40=Settings!$B$3),"q3mos Review or less",IF(OR($E40="deceased",$E40="Discharged",$E40="No AP - coding issue"),"None","q6mos Review or less")))</f>
        <v/>
      </c>
      <c r="P40" s="75"/>
      <c r="Q40" s="76"/>
      <c r="R40" s="76"/>
      <c r="S40" s="77" t="str" cm="1">
        <f t="array" ref="S40">IFERROR(IF(OR(R40="Titration (Dose Reduction Trial)",R40="Change Drug Class",R40="Change Frequency",R40="change drug, same class",R40="increase"),P40+31,_xlfn.IFS(R40="discontinue","",O40="q3mos review or less",P40+92,O40="q6mos review or less",P40+184,O40="none","")),"")</f>
        <v/>
      </c>
      <c r="T40" s="74" t="str" cm="1">
        <f t="array" ref="T40">IFERROR(IF(OR(E40="No AP - Coding Issue",R40="Discontinue",R40="for comfort care orders"),"Update MDS Coding",_xlfn.IFS(O40="q3mos review or less","Renew Consent and Review Care Plan",O40="q6mos review or less","Review Care Plan")),"")</f>
        <v/>
      </c>
      <c r="U40" s="78"/>
    </row>
    <row r="41" spans="1:21" s="79" customFormat="1" x14ac:dyDescent="0.25">
      <c r="A41" s="90"/>
      <c r="B41" s="69"/>
      <c r="C41" s="71"/>
      <c r="D41" s="71"/>
      <c r="E41" s="70"/>
      <c r="F41" s="71"/>
      <c r="G41" s="72"/>
      <c r="H41" s="71"/>
      <c r="I41" s="73"/>
      <c r="J41" s="72"/>
      <c r="K41" s="72"/>
      <c r="L41" s="72"/>
      <c r="M41" s="71"/>
      <c r="N41" s="71"/>
      <c r="O41" s="74" t="str">
        <f>IF($E41="","",IF(OR($E41=Settings!$B$2,$E41=Settings!$B$3),"q3mos Review or less",IF(OR($E41="deceased",$E41="Discharged",$E41="No AP - coding issue"),"None","q6mos Review or less")))</f>
        <v/>
      </c>
      <c r="P41" s="75"/>
      <c r="Q41" s="76"/>
      <c r="R41" s="76"/>
      <c r="S41" s="77" t="str" cm="1">
        <f t="array" ref="S41">IFERROR(IF(OR(R41="Titration (Dose Reduction Trial)",R41="Change Drug Class",R41="Change Frequency",R41="change drug, same class",R41="increase"),P41+31,_xlfn.IFS(R41="discontinue","",O41="q3mos review or less",P41+92,O41="q6mos review or less",P41+184,O41="none","")),"")</f>
        <v/>
      </c>
      <c r="T41" s="74" t="str" cm="1">
        <f t="array" ref="T41">IFERROR(IF(OR(E41="No AP - Coding Issue",R41="Discontinue",R41="for comfort care orders"),"Update MDS Coding",_xlfn.IFS(O41="q3mos review or less","Renew Consent and Review Care Plan",O41="q6mos review or less","Review Care Plan")),"")</f>
        <v/>
      </c>
      <c r="U41" s="78"/>
    </row>
    <row r="42" spans="1:21" s="79" customFormat="1" x14ac:dyDescent="0.25">
      <c r="A42" s="90"/>
      <c r="B42" s="69"/>
      <c r="C42" s="71"/>
      <c r="D42" s="71"/>
      <c r="E42" s="70"/>
      <c r="F42" s="71"/>
      <c r="G42" s="72"/>
      <c r="H42" s="71"/>
      <c r="I42" s="73"/>
      <c r="J42" s="72"/>
      <c r="K42" s="72"/>
      <c r="L42" s="72"/>
      <c r="M42" s="71"/>
      <c r="N42" s="71"/>
      <c r="O42" s="74" t="str">
        <f>IF($E42="","",IF(OR($E42=Settings!$B$2,$E42=Settings!$B$3),"q3mos Review or less",IF(OR($E42="deceased",$E42="Discharged",$E42="No AP - coding issue"),"None","q6mos Review or less")))</f>
        <v/>
      </c>
      <c r="P42" s="75"/>
      <c r="Q42" s="76"/>
      <c r="R42" s="76"/>
      <c r="S42" s="77" t="str" cm="1">
        <f t="array" ref="S42">IFERROR(IF(OR(R42="Titration (Dose Reduction Trial)",R42="Change Drug Class",R42="Change Frequency",R42="change drug, same class",R42="increase"),P42+31,_xlfn.IFS(R42="discontinue","",O42="q3mos review or less",P42+92,O42="q6mos review or less",P42+184,O42="none","")),"")</f>
        <v/>
      </c>
      <c r="T42" s="74" t="str" cm="1">
        <f t="array" ref="T42">IFERROR(IF(OR(E42="No AP - Coding Issue",R42="Discontinue",R42="for comfort care orders"),"Update MDS Coding",_xlfn.IFS(O42="q3mos review or less","Renew Consent and Review Care Plan",O42="q6mos review or less","Review Care Plan")),"")</f>
        <v/>
      </c>
      <c r="U42" s="78"/>
    </row>
    <row r="43" spans="1:21" s="79" customFormat="1" x14ac:dyDescent="0.25">
      <c r="A43" s="90"/>
      <c r="B43" s="69"/>
      <c r="C43" s="71"/>
      <c r="D43" s="71"/>
      <c r="E43" s="70"/>
      <c r="F43" s="71"/>
      <c r="G43" s="72"/>
      <c r="H43" s="71"/>
      <c r="I43" s="73"/>
      <c r="J43" s="72"/>
      <c r="K43" s="72"/>
      <c r="L43" s="72"/>
      <c r="M43" s="71"/>
      <c r="N43" s="71"/>
      <c r="O43" s="74" t="str">
        <f>IF($E43="","",IF(OR($E43=Settings!$B$2,$E43=Settings!$B$3),"q3mos Review or less",IF(OR($E43="deceased",$E43="Discharged",$E43="No AP - coding issue"),"None","q6mos Review or less")))</f>
        <v/>
      </c>
      <c r="P43" s="75"/>
      <c r="Q43" s="76"/>
      <c r="R43" s="76"/>
      <c r="S43" s="77" t="str" cm="1">
        <f t="array" ref="S43">IFERROR(IF(OR(R43="Titration (Dose Reduction Trial)",R43="Change Drug Class",R43="Change Frequency",R43="change drug, same class",R43="increase"),P43+31,_xlfn.IFS(R43="discontinue","",O43="q3mos review or less",P43+92,O43="q6mos review or less",P43+184,O43="none","")),"")</f>
        <v/>
      </c>
      <c r="T43" s="74" t="str" cm="1">
        <f t="array" ref="T43">IFERROR(IF(OR(E43="No AP - Coding Issue",R43="Discontinue",R43="for comfort care orders"),"Update MDS Coding",_xlfn.IFS(O43="q3mos review or less","Renew Consent and Review Care Plan",O43="q6mos review or less","Review Care Plan")),"")</f>
        <v/>
      </c>
      <c r="U43" s="78"/>
    </row>
    <row r="44" spans="1:21" s="79" customFormat="1" x14ac:dyDescent="0.25">
      <c r="A44" s="90"/>
      <c r="B44" s="69"/>
      <c r="C44" s="71"/>
      <c r="D44" s="71"/>
      <c r="E44" s="70"/>
      <c r="F44" s="71"/>
      <c r="G44" s="72"/>
      <c r="H44" s="71"/>
      <c r="I44" s="73"/>
      <c r="J44" s="72"/>
      <c r="K44" s="72"/>
      <c r="L44" s="72"/>
      <c r="M44" s="71"/>
      <c r="N44" s="71"/>
      <c r="O44" s="74" t="str">
        <f>IF($E44="","",IF(OR($E44=Settings!$B$2,$E44=Settings!$B$3),"q3mos Review or less",IF(OR($E44="deceased",$E44="Discharged",$E44="No AP - coding issue"),"None","q6mos Review or less")))</f>
        <v/>
      </c>
      <c r="P44" s="75"/>
      <c r="Q44" s="76"/>
      <c r="R44" s="76"/>
      <c r="S44" s="77" t="str" cm="1">
        <f t="array" ref="S44">IFERROR(IF(OR(R44="Titration (Dose Reduction Trial)",R44="Change Drug Class",R44="Change Frequency",R44="change drug, same class",R44="increase"),P44+31,_xlfn.IFS(R44="discontinue","",O44="q3mos review or less",P44+92,O44="q6mos review or less",P44+184,O44="none","")),"")</f>
        <v/>
      </c>
      <c r="T44" s="74" t="str" cm="1">
        <f t="array" ref="T44">IFERROR(IF(OR(E44="No AP - Coding Issue",R44="Discontinue",R44="for comfort care orders"),"Update MDS Coding",_xlfn.IFS(O44="q3mos review or less","Renew Consent and Review Care Plan",O44="q6mos review or less","Review Care Plan")),"")</f>
        <v/>
      </c>
      <c r="U44" s="78"/>
    </row>
    <row r="45" spans="1:21" s="79" customFormat="1" x14ac:dyDescent="0.25">
      <c r="A45" s="90"/>
      <c r="B45" s="69"/>
      <c r="C45" s="71"/>
      <c r="D45" s="71"/>
      <c r="E45" s="70"/>
      <c r="F45" s="71"/>
      <c r="G45" s="72"/>
      <c r="H45" s="71"/>
      <c r="I45" s="73"/>
      <c r="J45" s="72"/>
      <c r="K45" s="72"/>
      <c r="L45" s="72"/>
      <c r="M45" s="71"/>
      <c r="N45" s="71"/>
      <c r="O45" s="74" t="str">
        <f>IF($E45="","",IF(OR($E45=Settings!$B$2,$E45=Settings!$B$3),"q3mos Review or less",IF(OR($E45="deceased",$E45="Discharged",$E45="No AP - coding issue"),"None","q6mos Review or less")))</f>
        <v/>
      </c>
      <c r="P45" s="75"/>
      <c r="Q45" s="76"/>
      <c r="R45" s="76"/>
      <c r="S45" s="77" t="str" cm="1">
        <f t="array" ref="S45">IFERROR(IF(OR(R45="Titration (Dose Reduction Trial)",R45="Change Drug Class",R45="Change Frequency",R45="change drug, same class",R45="increase"),P45+31,_xlfn.IFS(R45="discontinue","",O45="q3mos review or less",P45+92,O45="q6mos review or less",P45+184,O45="none","")),"")</f>
        <v/>
      </c>
      <c r="T45" s="74" t="str" cm="1">
        <f t="array" ref="T45">IFERROR(IF(OR(E45="No AP - Coding Issue",R45="Discontinue",R45="for comfort care orders"),"Update MDS Coding",_xlfn.IFS(O45="q3mos review or less","Renew Consent and Review Care Plan",O45="q6mos review or less","Review Care Plan")),"")</f>
        <v/>
      </c>
      <c r="U45" s="78"/>
    </row>
    <row r="46" spans="1:21" s="79" customFormat="1" x14ac:dyDescent="0.25">
      <c r="A46" s="90"/>
      <c r="B46" s="69"/>
      <c r="C46" s="71"/>
      <c r="D46" s="71"/>
      <c r="E46" s="70"/>
      <c r="F46" s="71"/>
      <c r="G46" s="72"/>
      <c r="H46" s="71"/>
      <c r="I46" s="73"/>
      <c r="J46" s="72"/>
      <c r="K46" s="72"/>
      <c r="L46" s="72"/>
      <c r="M46" s="71"/>
      <c r="N46" s="71"/>
      <c r="O46" s="74" t="str">
        <f>IF($E46="","",IF(OR($E46=Settings!$B$2,$E46=Settings!$B$3),"q3mos Review or less",IF(OR($E46="deceased",$E46="Discharged",$E46="No AP - coding issue"),"None","q6mos Review or less")))</f>
        <v/>
      </c>
      <c r="P46" s="75"/>
      <c r="Q46" s="76"/>
      <c r="R46" s="76"/>
      <c r="S46" s="77" t="str" cm="1">
        <f t="array" ref="S46">IFERROR(IF(OR(R46="Titration (Dose Reduction Trial)",R46="Change Drug Class",R46="Change Frequency",R46="change drug, same class",R46="increase"),P46+31,_xlfn.IFS(R46="discontinue","",O46="q3mos review or less",P46+92,O46="q6mos review or less",P46+184,O46="none","")),"")</f>
        <v/>
      </c>
      <c r="T46" s="74" t="str" cm="1">
        <f t="array" ref="T46">IFERROR(IF(OR(E46="No AP - Coding Issue",R46="Discontinue",R46="for comfort care orders"),"Update MDS Coding",_xlfn.IFS(O46="q3mos review or less","Renew Consent and Review Care Plan",O46="q6mos review or less","Review Care Plan")),"")</f>
        <v/>
      </c>
      <c r="U46" s="78"/>
    </row>
    <row r="47" spans="1:21" s="79" customFormat="1" x14ac:dyDescent="0.25">
      <c r="A47" s="90"/>
      <c r="B47" s="69"/>
      <c r="C47" s="71"/>
      <c r="D47" s="71"/>
      <c r="E47" s="70"/>
      <c r="F47" s="71"/>
      <c r="G47" s="72"/>
      <c r="H47" s="71"/>
      <c r="I47" s="73"/>
      <c r="J47" s="72"/>
      <c r="K47" s="72"/>
      <c r="L47" s="72"/>
      <c r="M47" s="71"/>
      <c r="N47" s="71"/>
      <c r="O47" s="74" t="str">
        <f>IF($E47="","",IF(OR($E47=Settings!$B$2,$E47=Settings!$B$3),"q3mos Review or less",IF(OR($E47="deceased",$E47="Discharged",$E47="No AP - coding issue"),"None","q6mos Review or less")))</f>
        <v/>
      </c>
      <c r="P47" s="75"/>
      <c r="Q47" s="76"/>
      <c r="R47" s="76"/>
      <c r="S47" s="77" t="str" cm="1">
        <f t="array" ref="S47">IFERROR(IF(OR(R47="Titration (Dose Reduction Trial)",R47="Change Drug Class",R47="Change Frequency",R47="change drug, same class",R47="increase"),P47+31,_xlfn.IFS(R47="discontinue","",O47="q3mos review or less",P47+92,O47="q6mos review or less",P47+184,O47="none","")),"")</f>
        <v/>
      </c>
      <c r="T47" s="74" t="str" cm="1">
        <f t="array" ref="T47">IFERROR(IF(OR(E47="No AP - Coding Issue",R47="Discontinue",R47="for comfort care orders"),"Update MDS Coding",_xlfn.IFS(O47="q3mos review or less","Renew Consent and Review Care Plan",O47="q6mos review or less","Review Care Plan")),"")</f>
        <v/>
      </c>
      <c r="U47" s="78"/>
    </row>
    <row r="48" spans="1:21" s="79" customFormat="1" x14ac:dyDescent="0.25">
      <c r="A48" s="90"/>
      <c r="B48" s="69"/>
      <c r="C48" s="71"/>
      <c r="D48" s="71"/>
      <c r="E48" s="70"/>
      <c r="F48" s="71"/>
      <c r="G48" s="72"/>
      <c r="H48" s="71"/>
      <c r="I48" s="73"/>
      <c r="J48" s="72"/>
      <c r="K48" s="72"/>
      <c r="L48" s="72"/>
      <c r="M48" s="71"/>
      <c r="N48" s="71"/>
      <c r="O48" s="74" t="str">
        <f>IF($E48="","",IF(OR($E48=Settings!$B$2,$E48=Settings!$B$3),"q3mos Review or less",IF(OR($E48="deceased",$E48="Discharged",$E48="No AP - coding issue"),"None","q6mos Review or less")))</f>
        <v/>
      </c>
      <c r="P48" s="75"/>
      <c r="Q48" s="76"/>
      <c r="R48" s="76"/>
      <c r="S48" s="77" t="str" cm="1">
        <f t="array" ref="S48">IFERROR(IF(OR(R48="Titration (Dose Reduction Trial)",R48="Change Drug Class",R48="Change Frequency",R48="change drug, same class",R48="increase"),P48+31,_xlfn.IFS(R48="discontinue","",O48="q3mos review or less",P48+92,O48="q6mos review or less",P48+184,O48="none","")),"")</f>
        <v/>
      </c>
      <c r="T48" s="74" t="str" cm="1">
        <f t="array" ref="T48">IFERROR(IF(OR(E48="No AP - Coding Issue",R48="Discontinue",R48="for comfort care orders"),"Update MDS Coding",_xlfn.IFS(O48="q3mos review or less","Renew Consent and Review Care Plan",O48="q6mos review or less","Review Care Plan")),"")</f>
        <v/>
      </c>
      <c r="U48" s="78"/>
    </row>
    <row r="49" spans="1:21" s="79" customFormat="1" x14ac:dyDescent="0.25">
      <c r="A49" s="90"/>
      <c r="B49" s="69"/>
      <c r="C49" s="71"/>
      <c r="D49" s="71"/>
      <c r="E49" s="70"/>
      <c r="F49" s="71"/>
      <c r="G49" s="72"/>
      <c r="H49" s="71"/>
      <c r="I49" s="73"/>
      <c r="J49" s="72"/>
      <c r="K49" s="72"/>
      <c r="L49" s="72"/>
      <c r="M49" s="71"/>
      <c r="N49" s="71"/>
      <c r="O49" s="74" t="str">
        <f>IF($E49="","",IF(OR($E49=Settings!$B$2,$E49=Settings!$B$3),"q3mos Review or less",IF(OR($E49="deceased",$E49="Discharged",$E49="No AP - coding issue"),"None","q6mos Review or less")))</f>
        <v/>
      </c>
      <c r="P49" s="75"/>
      <c r="Q49" s="76"/>
      <c r="R49" s="76"/>
      <c r="S49" s="77" t="str" cm="1">
        <f t="array" ref="S49">IFERROR(IF(OR(R49="Titration (Dose Reduction Trial)",R49="Change Drug Class",R49="Change Frequency",R49="change drug, same class",R49="increase"),P49+31,_xlfn.IFS(R49="discontinue","",O49="q3mos review or less",P49+92,O49="q6mos review or less",P49+184,O49="none","")),"")</f>
        <v/>
      </c>
      <c r="T49" s="74" t="str" cm="1">
        <f t="array" ref="T49">IFERROR(IF(OR(E49="No AP - Coding Issue",R49="Discontinue",R49="for comfort care orders"),"Update MDS Coding",_xlfn.IFS(O49="q3mos review or less","Renew Consent and Review Care Plan",O49="q6mos review or less","Review Care Plan")),"")</f>
        <v/>
      </c>
      <c r="U49" s="78"/>
    </row>
    <row r="50" spans="1:21" s="79" customFormat="1" x14ac:dyDescent="0.25">
      <c r="A50" s="90"/>
      <c r="B50" s="69"/>
      <c r="C50" s="71"/>
      <c r="D50" s="71"/>
      <c r="E50" s="70"/>
      <c r="F50" s="71"/>
      <c r="G50" s="72"/>
      <c r="H50" s="71"/>
      <c r="I50" s="73"/>
      <c r="J50" s="72"/>
      <c r="K50" s="72"/>
      <c r="L50" s="72"/>
      <c r="M50" s="71"/>
      <c r="N50" s="71"/>
      <c r="O50" s="74" t="str">
        <f>IF($E50="","",IF(OR($E50=Settings!$B$2,$E50=Settings!$B$3),"q3mos Review or less",IF(OR($E50="deceased",$E50="Discharged",$E50="No AP - coding issue"),"None","q6mos Review or less")))</f>
        <v/>
      </c>
      <c r="P50" s="75"/>
      <c r="Q50" s="76"/>
      <c r="R50" s="76"/>
      <c r="S50" s="77" t="str" cm="1">
        <f t="array" ref="S50">IFERROR(IF(OR(R50="Titration (Dose Reduction Trial)",R50="Change Drug Class",R50="Change Frequency",R50="change drug, same class",R50="increase"),P50+31,_xlfn.IFS(R50="discontinue","",O50="q3mos review or less",P50+92,O50="q6mos review or less",P50+184,O50="none","")),"")</f>
        <v/>
      </c>
      <c r="T50" s="74" t="str" cm="1">
        <f t="array" ref="T50">IFERROR(IF(OR(E50="No AP - Coding Issue",R50="Discontinue",R50="for comfort care orders"),"Update MDS Coding",_xlfn.IFS(O50="q3mos review or less","Renew Consent and Review Care Plan",O50="q6mos review or less","Review Care Plan")),"")</f>
        <v/>
      </c>
      <c r="U50" s="78"/>
    </row>
    <row r="51" spans="1:21" s="79" customFormat="1" x14ac:dyDescent="0.25">
      <c r="A51" s="90"/>
      <c r="B51" s="69"/>
      <c r="C51" s="71"/>
      <c r="D51" s="71"/>
      <c r="E51" s="70"/>
      <c r="F51" s="71"/>
      <c r="G51" s="72"/>
      <c r="H51" s="71"/>
      <c r="I51" s="73"/>
      <c r="J51" s="72"/>
      <c r="K51" s="72"/>
      <c r="L51" s="72"/>
      <c r="M51" s="71"/>
      <c r="N51" s="71"/>
      <c r="O51" s="74" t="str">
        <f>IF($E51="","",IF(OR($E51=Settings!$B$2,$E51=Settings!$B$3),"q3mos Review or less",IF(OR($E51="deceased",$E51="Discharged",$E51="No AP - coding issue"),"None","q6mos Review or less")))</f>
        <v/>
      </c>
      <c r="P51" s="75"/>
      <c r="Q51" s="76"/>
      <c r="R51" s="76"/>
      <c r="S51" s="77" t="str" cm="1">
        <f t="array" ref="S51">IFERROR(IF(OR(R51="Titration (Dose Reduction Trial)",R51="Change Drug Class",R51="Change Frequency",R51="change drug, same class",R51="increase"),P51+31,_xlfn.IFS(R51="discontinue","",O51="q3mos review or less",P51+92,O51="q6mos review or less",P51+184,O51="none","")),"")</f>
        <v/>
      </c>
      <c r="T51" s="74" t="str" cm="1">
        <f t="array" ref="T51">IFERROR(IF(OR(E51="No AP - Coding Issue",R51="Discontinue",R51="for comfort care orders"),"Update MDS Coding",_xlfn.IFS(O51="q3mos review or less","Renew Consent and Review Care Plan",O51="q6mos review or less","Review Care Plan")),"")</f>
        <v/>
      </c>
      <c r="U51" s="78"/>
    </row>
    <row r="52" spans="1:21" s="79" customFormat="1" x14ac:dyDescent="0.25">
      <c r="A52" s="90"/>
      <c r="B52" s="69"/>
      <c r="C52" s="71"/>
      <c r="D52" s="71"/>
      <c r="E52" s="70"/>
      <c r="F52" s="71"/>
      <c r="G52" s="72"/>
      <c r="H52" s="71"/>
      <c r="I52" s="73"/>
      <c r="J52" s="72"/>
      <c r="K52" s="72"/>
      <c r="L52" s="72"/>
      <c r="M52" s="71"/>
      <c r="N52" s="71"/>
      <c r="O52" s="74" t="str">
        <f>IF($E52="","",IF(OR($E52=Settings!$B$2,$E52=Settings!$B$3),"q3mos Review or less",IF(OR($E52="deceased",$E52="Discharged",$E52="No AP - coding issue"),"None","q6mos Review or less")))</f>
        <v/>
      </c>
      <c r="P52" s="75"/>
      <c r="Q52" s="76"/>
      <c r="R52" s="76"/>
      <c r="S52" s="77" t="str" cm="1">
        <f t="array" ref="S52">IFERROR(IF(OR(R52="Titration (Dose Reduction Trial)",R52="Change Drug Class",R52="Change Frequency",R52="change drug, same class",R52="increase"),P52+31,_xlfn.IFS(R52="discontinue","",O52="q3mos review or less",P52+92,O52="q6mos review or less",P52+184,O52="none","")),"")</f>
        <v/>
      </c>
      <c r="T52" s="74" t="str" cm="1">
        <f t="array" ref="T52">IFERROR(IF(OR(E52="No AP - Coding Issue",R52="Discontinue",R52="for comfort care orders"),"Update MDS Coding",_xlfn.IFS(O52="q3mos review or less","Renew Consent and Review Care Plan",O52="q6mos review or less","Review Care Plan")),"")</f>
        <v/>
      </c>
      <c r="U52" s="78"/>
    </row>
    <row r="53" spans="1:21" s="79" customFormat="1" x14ac:dyDescent="0.25">
      <c r="A53" s="90"/>
      <c r="B53" s="69"/>
      <c r="C53" s="71"/>
      <c r="D53" s="71"/>
      <c r="E53" s="70"/>
      <c r="F53" s="71"/>
      <c r="G53" s="72"/>
      <c r="H53" s="71"/>
      <c r="I53" s="73"/>
      <c r="J53" s="72"/>
      <c r="K53" s="72"/>
      <c r="L53" s="72"/>
      <c r="M53" s="71"/>
      <c r="N53" s="71"/>
      <c r="O53" s="74" t="str">
        <f>IF($E53="","",IF(OR($E53=Settings!$B$2,$E53=Settings!$B$3),"q3mos Review or less",IF(OR($E53="deceased",$E53="Discharged",$E53="No AP - coding issue"),"None","q6mos Review or less")))</f>
        <v/>
      </c>
      <c r="P53" s="75"/>
      <c r="Q53" s="76"/>
      <c r="R53" s="76"/>
      <c r="S53" s="77" t="str" cm="1">
        <f t="array" ref="S53">IFERROR(IF(OR(R53="Titration (Dose Reduction Trial)",R53="Change Drug Class",R53="Change Frequency",R53="change drug, same class",R53="increase"),P53+31,_xlfn.IFS(R53="discontinue","",O53="q3mos review or less",P53+92,O53="q6mos review or less",P53+184,O53="none","")),"")</f>
        <v/>
      </c>
      <c r="T53" s="74" t="str" cm="1">
        <f t="array" ref="T53">IFERROR(IF(OR(E53="No AP - Coding Issue",R53="Discontinue",R53="for comfort care orders"),"Update MDS Coding",_xlfn.IFS(O53="q3mos review or less","Renew Consent and Review Care Plan",O53="q6mos review or less","Review Care Plan")),"")</f>
        <v/>
      </c>
      <c r="U53" s="78"/>
    </row>
    <row r="54" spans="1:21" s="79" customFormat="1" x14ac:dyDescent="0.25">
      <c r="A54" s="90"/>
      <c r="B54" s="69"/>
      <c r="C54" s="71"/>
      <c r="D54" s="71"/>
      <c r="E54" s="70"/>
      <c r="F54" s="71"/>
      <c r="G54" s="72"/>
      <c r="H54" s="71"/>
      <c r="I54" s="73"/>
      <c r="J54" s="72"/>
      <c r="K54" s="72"/>
      <c r="L54" s="72"/>
      <c r="M54" s="71"/>
      <c r="N54" s="71"/>
      <c r="O54" s="74" t="str">
        <f>IF($E54="","",IF(OR($E54=Settings!$B$2,$E54=Settings!$B$3),"q3mos Review or less",IF(OR($E54="deceased",$E54="Discharged",$E54="No AP - coding issue"),"None","q6mos Review or less")))</f>
        <v/>
      </c>
      <c r="P54" s="75"/>
      <c r="Q54" s="76"/>
      <c r="R54" s="76"/>
      <c r="S54" s="77" t="str" cm="1">
        <f t="array" ref="S54">IFERROR(IF(OR(R54="Titration (Dose Reduction Trial)",R54="Change Drug Class",R54="Change Frequency",R54="change drug, same class",R54="increase"),P54+31,_xlfn.IFS(R54="discontinue","",O54="q3mos review or less",P54+92,O54="q6mos review or less",P54+184,O54="none","")),"")</f>
        <v/>
      </c>
      <c r="T54" s="74" t="str" cm="1">
        <f t="array" ref="T54">IFERROR(IF(OR(E54="No AP - Coding Issue",R54="Discontinue",R54="for comfort care orders"),"Update MDS Coding",_xlfn.IFS(O54="q3mos review or less","Renew Consent and Review Care Plan",O54="q6mos review or less","Review Care Plan")),"")</f>
        <v/>
      </c>
      <c r="U54" s="78"/>
    </row>
    <row r="55" spans="1:21" s="79" customFormat="1" x14ac:dyDescent="0.25">
      <c r="A55" s="90"/>
      <c r="B55" s="69"/>
      <c r="C55" s="71"/>
      <c r="D55" s="71"/>
      <c r="E55" s="70"/>
      <c r="F55" s="71"/>
      <c r="G55" s="72"/>
      <c r="H55" s="71"/>
      <c r="I55" s="73"/>
      <c r="J55" s="72"/>
      <c r="K55" s="72"/>
      <c r="L55" s="72"/>
      <c r="M55" s="71"/>
      <c r="N55" s="71"/>
      <c r="O55" s="74" t="str">
        <f>IF($E55="","",IF(OR($E55=Settings!$B$2,$E55=Settings!$B$3),"q3mos Review or less",IF(OR($E55="deceased",$E55="Discharged",$E55="No AP - coding issue"),"None","q6mos Review or less")))</f>
        <v/>
      </c>
      <c r="P55" s="75"/>
      <c r="Q55" s="76"/>
      <c r="R55" s="76"/>
      <c r="S55" s="77" t="str" cm="1">
        <f t="array" ref="S55">IFERROR(IF(OR(R55="Titration (Dose Reduction Trial)",R55="Change Drug Class",R55="Change Frequency",R55="change drug, same class",R55="increase"),P55+31,_xlfn.IFS(R55="discontinue","",O55="q3mos review or less",P55+92,O55="q6mos review or less",P55+184,O55="none","")),"")</f>
        <v/>
      </c>
      <c r="T55" s="74" t="str" cm="1">
        <f t="array" ref="T55">IFERROR(IF(OR(E55="No AP - Coding Issue",R55="Discontinue",R55="for comfort care orders"),"Update MDS Coding",_xlfn.IFS(O55="q3mos review or less","Renew Consent and Review Care Plan",O55="q6mos review or less","Review Care Plan")),"")</f>
        <v/>
      </c>
      <c r="U55" s="78"/>
    </row>
    <row r="56" spans="1:21" s="79" customFormat="1" x14ac:dyDescent="0.25">
      <c r="A56" s="90"/>
      <c r="B56" s="69"/>
      <c r="C56" s="71"/>
      <c r="D56" s="71"/>
      <c r="E56" s="70"/>
      <c r="F56" s="71"/>
      <c r="G56" s="72"/>
      <c r="H56" s="71"/>
      <c r="I56" s="73"/>
      <c r="J56" s="72"/>
      <c r="K56" s="72"/>
      <c r="L56" s="72"/>
      <c r="M56" s="71"/>
      <c r="N56" s="71"/>
      <c r="O56" s="74" t="str">
        <f>IF($E56="","",IF(OR($E56=Settings!$B$2,$E56=Settings!$B$3),"q3mos Review or less",IF(OR($E56="deceased",$E56="Discharged",$E56="No AP - coding issue"),"None","q6mos Review or less")))</f>
        <v/>
      </c>
      <c r="P56" s="75"/>
      <c r="Q56" s="76"/>
      <c r="R56" s="76"/>
      <c r="S56" s="77" t="str" cm="1">
        <f t="array" ref="S56">IFERROR(IF(OR(R56="Titration (Dose Reduction Trial)",R56="Change Drug Class",R56="Change Frequency",R56="change drug, same class",R56="increase"),P56+31,_xlfn.IFS(R56="discontinue","",O56="q3mos review or less",P56+92,O56="q6mos review or less",P56+184,O56="none","")),"")</f>
        <v/>
      </c>
      <c r="T56" s="74" t="str" cm="1">
        <f t="array" ref="T56">IFERROR(IF(OR(E56="No AP - Coding Issue",R56="Discontinue",R56="for comfort care orders"),"Update MDS Coding",_xlfn.IFS(O56="q3mos review or less","Renew Consent and Review Care Plan",O56="q6mos review or less","Review Care Plan")),"")</f>
        <v/>
      </c>
      <c r="U56" s="78"/>
    </row>
    <row r="57" spans="1:21" s="79" customFormat="1" x14ac:dyDescent="0.25">
      <c r="A57" s="90"/>
      <c r="B57" s="69"/>
      <c r="C57" s="71"/>
      <c r="D57" s="71"/>
      <c r="E57" s="70"/>
      <c r="F57" s="71"/>
      <c r="G57" s="72"/>
      <c r="H57" s="71"/>
      <c r="I57" s="73"/>
      <c r="J57" s="72"/>
      <c r="K57" s="72"/>
      <c r="L57" s="72"/>
      <c r="M57" s="71"/>
      <c r="N57" s="71"/>
      <c r="O57" s="74" t="str">
        <f>IF($E57="","",IF(OR($E57=Settings!$B$2,$E57=Settings!$B$3),"q3mos Review or less",IF(OR($E57="deceased",$E57="Discharged",$E57="No AP - coding issue"),"None","q6mos Review or less")))</f>
        <v/>
      </c>
      <c r="P57" s="75"/>
      <c r="Q57" s="76"/>
      <c r="R57" s="76"/>
      <c r="S57" s="77" t="str" cm="1">
        <f t="array" ref="S57">IFERROR(IF(OR(R57="Titration (Dose Reduction Trial)",R57="Change Drug Class",R57="Change Frequency",R57="change drug, same class",R57="increase"),P57+31,_xlfn.IFS(R57="discontinue","",O57="q3mos review or less",P57+92,O57="q6mos review or less",P57+184,O57="none","")),"")</f>
        <v/>
      </c>
      <c r="T57" s="74" t="str" cm="1">
        <f t="array" ref="T57">IFERROR(IF(OR(E57="No AP - Coding Issue",R57="Discontinue",R57="for comfort care orders"),"Update MDS Coding",_xlfn.IFS(O57="q3mos review or less","Renew Consent and Review Care Plan",O57="q6mos review or less","Review Care Plan")),"")</f>
        <v/>
      </c>
      <c r="U57" s="78"/>
    </row>
    <row r="58" spans="1:21" s="79" customFormat="1" x14ac:dyDescent="0.25">
      <c r="A58" s="90"/>
      <c r="B58" s="69"/>
      <c r="C58" s="71"/>
      <c r="D58" s="71"/>
      <c r="E58" s="70"/>
      <c r="F58" s="71"/>
      <c r="G58" s="72"/>
      <c r="H58" s="71"/>
      <c r="I58" s="73"/>
      <c r="J58" s="72"/>
      <c r="K58" s="72"/>
      <c r="L58" s="72"/>
      <c r="M58" s="71"/>
      <c r="N58" s="71"/>
      <c r="O58" s="74" t="str">
        <f>IF($E58="","",IF(OR($E58=Settings!$B$2,$E58=Settings!$B$3),"q3mos Review or less",IF(OR($E58="deceased",$E58="Discharged",$E58="No AP - coding issue"),"None","q6mos Review or less")))</f>
        <v/>
      </c>
      <c r="P58" s="75"/>
      <c r="Q58" s="76"/>
      <c r="R58" s="76"/>
      <c r="S58" s="77" t="str" cm="1">
        <f t="array" ref="S58">IFERROR(IF(OR(R58="Titration (Dose Reduction Trial)",R58="Change Drug Class",R58="Change Frequency",R58="change drug, same class",R58="increase"),P58+31,_xlfn.IFS(R58="discontinue","",O58="q3mos review or less",P58+92,O58="q6mos review or less",P58+184,O58="none","")),"")</f>
        <v/>
      </c>
      <c r="T58" s="74" t="str" cm="1">
        <f t="array" ref="T58">IFERROR(IF(OR(E58="No AP - Coding Issue",R58="Discontinue",R58="for comfort care orders"),"Update MDS Coding",_xlfn.IFS(O58="q3mos review or less","Renew Consent and Review Care Plan",O58="q6mos review or less","Review Care Plan")),"")</f>
        <v/>
      </c>
      <c r="U58" s="78"/>
    </row>
    <row r="59" spans="1:21" s="79" customFormat="1" x14ac:dyDescent="0.25">
      <c r="A59" s="90"/>
      <c r="B59" s="69"/>
      <c r="C59" s="71"/>
      <c r="D59" s="71"/>
      <c r="E59" s="70"/>
      <c r="F59" s="71"/>
      <c r="G59" s="72"/>
      <c r="H59" s="71"/>
      <c r="I59" s="73"/>
      <c r="J59" s="72"/>
      <c r="K59" s="72"/>
      <c r="L59" s="72"/>
      <c r="M59" s="71"/>
      <c r="N59" s="71"/>
      <c r="O59" s="74" t="str">
        <f>IF($E59="","",IF(OR($E59=Settings!$B$2,$E59=Settings!$B$3),"q3mos Review or less",IF(OR($E59="deceased",$E59="Discharged",$E59="No AP - coding issue"),"None","q6mos Review or less")))</f>
        <v/>
      </c>
      <c r="P59" s="75"/>
      <c r="Q59" s="76"/>
      <c r="R59" s="76"/>
      <c r="S59" s="77" t="str" cm="1">
        <f t="array" ref="S59">IFERROR(IF(OR(R59="Titration (Dose Reduction Trial)",R59="Change Drug Class",R59="Change Frequency",R59="change drug, same class",R59="increase"),P59+31,_xlfn.IFS(R59="discontinue","",O59="q3mos review or less",P59+92,O59="q6mos review or less",P59+184,O59="none","")),"")</f>
        <v/>
      </c>
      <c r="T59" s="74" t="str" cm="1">
        <f t="array" ref="T59">IFERROR(IF(OR(E59="No AP - Coding Issue",R59="Discontinue",R59="for comfort care orders"),"Update MDS Coding",_xlfn.IFS(O59="q3mos review or less","Renew Consent and Review Care Plan",O59="q6mos review or less","Review Care Plan")),"")</f>
        <v/>
      </c>
      <c r="U59" s="78"/>
    </row>
    <row r="60" spans="1:21" s="79" customFormat="1" x14ac:dyDescent="0.25">
      <c r="A60" s="90"/>
      <c r="B60" s="69"/>
      <c r="C60" s="71"/>
      <c r="D60" s="71"/>
      <c r="E60" s="70"/>
      <c r="F60" s="71"/>
      <c r="G60" s="72"/>
      <c r="H60" s="71"/>
      <c r="I60" s="73"/>
      <c r="J60" s="72"/>
      <c r="K60" s="72"/>
      <c r="L60" s="72"/>
      <c r="M60" s="71"/>
      <c r="N60" s="71"/>
      <c r="O60" s="74" t="str">
        <f>IF($E60="","",IF(OR($E60=Settings!$B$2,$E60=Settings!$B$3),"q3mos Review or less",IF(OR($E60="deceased",$E60="Discharged",$E60="No AP - coding issue"),"None","q6mos Review or less")))</f>
        <v/>
      </c>
      <c r="P60" s="75"/>
      <c r="Q60" s="76"/>
      <c r="R60" s="76"/>
      <c r="S60" s="77" t="str" cm="1">
        <f t="array" ref="S60">IFERROR(IF(OR(R60="Titration (Dose Reduction Trial)",R60="Change Drug Class",R60="Change Frequency",R60="change drug, same class",R60="increase"),P60+31,_xlfn.IFS(R60="discontinue","",O60="q3mos review or less",P60+92,O60="q6mos review or less",P60+184,O60="none","")),"")</f>
        <v/>
      </c>
      <c r="T60" s="74" t="str" cm="1">
        <f t="array" ref="T60">IFERROR(IF(OR(E60="No AP - Coding Issue",R60="Discontinue",R60="for comfort care orders"),"Update MDS Coding",_xlfn.IFS(O60="q3mos review or less","Renew Consent and Review Care Plan",O60="q6mos review or less","Review Care Plan")),"")</f>
        <v/>
      </c>
      <c r="U60" s="78"/>
    </row>
    <row r="61" spans="1:21" s="79" customFormat="1" x14ac:dyDescent="0.25">
      <c r="A61" s="90"/>
      <c r="B61" s="69"/>
      <c r="C61" s="71"/>
      <c r="D61" s="71"/>
      <c r="E61" s="70"/>
      <c r="F61" s="71"/>
      <c r="G61" s="72"/>
      <c r="H61" s="71"/>
      <c r="I61" s="73"/>
      <c r="J61" s="72"/>
      <c r="K61" s="72"/>
      <c r="L61" s="72"/>
      <c r="M61" s="71"/>
      <c r="N61" s="71"/>
      <c r="O61" s="74" t="str">
        <f>IF($E61="","",IF(OR($E61=Settings!$B$2,$E61=Settings!$B$3),"q3mos Review or less",IF(OR($E61="deceased",$E61="Discharged",$E61="No AP - coding issue"),"None","q6mos Review or less")))</f>
        <v/>
      </c>
      <c r="P61" s="75"/>
      <c r="Q61" s="76"/>
      <c r="R61" s="76"/>
      <c r="S61" s="77" t="str" cm="1">
        <f t="array" ref="S61">IFERROR(IF(OR(R61="Titration (Dose Reduction Trial)",R61="Change Drug Class",R61="Change Frequency",R61="change drug, same class",R61="increase"),P61+31,_xlfn.IFS(R61="discontinue","",O61="q3mos review or less",P61+92,O61="q6mos review or less",P61+184,O61="none","")),"")</f>
        <v/>
      </c>
      <c r="T61" s="74" t="str" cm="1">
        <f t="array" ref="T61">IFERROR(IF(OR(E61="No AP - Coding Issue",R61="Discontinue",R61="for comfort care orders"),"Update MDS Coding",_xlfn.IFS(O61="q3mos review or less","Renew Consent and Review Care Plan",O61="q6mos review or less","Review Care Plan")),"")</f>
        <v/>
      </c>
      <c r="U61" s="78"/>
    </row>
    <row r="62" spans="1:21" s="79" customFormat="1" x14ac:dyDescent="0.25">
      <c r="A62" s="90"/>
      <c r="B62" s="69"/>
      <c r="C62" s="71"/>
      <c r="D62" s="71"/>
      <c r="E62" s="70"/>
      <c r="F62" s="71"/>
      <c r="G62" s="72"/>
      <c r="H62" s="71"/>
      <c r="I62" s="73"/>
      <c r="J62" s="72"/>
      <c r="K62" s="72"/>
      <c r="L62" s="72"/>
      <c r="M62" s="71"/>
      <c r="N62" s="71"/>
      <c r="O62" s="74" t="str">
        <f>IF($E62="","",IF(OR($E62=Settings!$B$2,$E62=Settings!$B$3),"q3mos Review or less",IF(OR($E62="deceased",$E62="Discharged",$E62="No AP - coding issue"),"None","q6mos Review or less")))</f>
        <v/>
      </c>
      <c r="P62" s="75"/>
      <c r="Q62" s="76"/>
      <c r="R62" s="76"/>
      <c r="S62" s="77" t="str" cm="1">
        <f t="array" ref="S62">IFERROR(IF(OR(R62="Titration (Dose Reduction Trial)",R62="Change Drug Class",R62="Change Frequency",R62="change drug, same class",R62="increase"),P62+31,_xlfn.IFS(R62="discontinue","",O62="q3mos review or less",P62+92,O62="q6mos review or less",P62+184,O62="none","")),"")</f>
        <v/>
      </c>
      <c r="T62" s="74" t="str" cm="1">
        <f t="array" ref="T62">IFERROR(IF(OR(E62="No AP - Coding Issue",R62="Discontinue",R62="for comfort care orders"),"Update MDS Coding",_xlfn.IFS(O62="q3mos review or less","Renew Consent and Review Care Plan",O62="q6mos review or less","Review Care Plan")),"")</f>
        <v/>
      </c>
      <c r="U62" s="78"/>
    </row>
    <row r="63" spans="1:21" s="79" customFormat="1" x14ac:dyDescent="0.25">
      <c r="A63" s="90"/>
      <c r="B63" s="69"/>
      <c r="C63" s="71"/>
      <c r="D63" s="71"/>
      <c r="E63" s="70"/>
      <c r="F63" s="71"/>
      <c r="G63" s="72"/>
      <c r="H63" s="71"/>
      <c r="I63" s="73"/>
      <c r="J63" s="72"/>
      <c r="K63" s="72"/>
      <c r="L63" s="72"/>
      <c r="M63" s="71"/>
      <c r="N63" s="71"/>
      <c r="O63" s="74" t="str">
        <f>IF($E63="","",IF(OR($E63=Settings!$B$2,$E63=Settings!$B$3),"q3mos Review or less",IF(OR($E63="deceased",$E63="Discharged",$E63="No AP - coding issue"),"None","q6mos Review or less")))</f>
        <v/>
      </c>
      <c r="P63" s="75"/>
      <c r="Q63" s="76"/>
      <c r="R63" s="76"/>
      <c r="S63" s="77" t="str" cm="1">
        <f t="array" ref="S63">IFERROR(IF(OR(R63="Titration (Dose Reduction Trial)",R63="Change Drug Class",R63="Change Frequency",R63="change drug, same class",R63="increase"),P63+31,_xlfn.IFS(R63="discontinue","",O63="q3mos review or less",P63+92,O63="q6mos review or less",P63+184,O63="none","")),"")</f>
        <v/>
      </c>
      <c r="T63" s="74" t="str" cm="1">
        <f t="array" ref="T63">IFERROR(IF(OR(E63="No AP - Coding Issue",R63="Discontinue",R63="for comfort care orders"),"Update MDS Coding",_xlfn.IFS(O63="q3mos review or less","Renew Consent and Review Care Plan",O63="q6mos review or less","Review Care Plan")),"")</f>
        <v/>
      </c>
      <c r="U63" s="78"/>
    </row>
    <row r="64" spans="1:21" s="79" customFormat="1" x14ac:dyDescent="0.25">
      <c r="A64" s="90"/>
      <c r="B64" s="69"/>
      <c r="C64" s="71"/>
      <c r="D64" s="71"/>
      <c r="E64" s="70"/>
      <c r="F64" s="71"/>
      <c r="G64" s="72"/>
      <c r="H64" s="71"/>
      <c r="I64" s="73"/>
      <c r="J64" s="72"/>
      <c r="K64" s="72"/>
      <c r="L64" s="72"/>
      <c r="M64" s="71"/>
      <c r="N64" s="71"/>
      <c r="O64" s="74" t="str">
        <f>IF($E64="","",IF(OR($E64=Settings!$B$2,$E64=Settings!$B$3),"q3mos Review or less",IF(OR($E64="deceased",$E64="Discharged",$E64="No AP - coding issue"),"None","q6mos Review or less")))</f>
        <v/>
      </c>
      <c r="P64" s="75"/>
      <c r="Q64" s="76"/>
      <c r="R64" s="76"/>
      <c r="S64" s="77" t="str" cm="1">
        <f t="array" ref="S64">IFERROR(IF(OR(R64="Titration (Dose Reduction Trial)",R64="Change Drug Class",R64="Change Frequency",R64="change drug, same class",R64="increase"),P64+31,_xlfn.IFS(R64="discontinue","",O64="q3mos review or less",P64+92,O64="q6mos review or less",P64+184,O64="none","")),"")</f>
        <v/>
      </c>
      <c r="T64" s="74" t="str" cm="1">
        <f t="array" ref="T64">IFERROR(IF(OR(E64="No AP - Coding Issue",R64="Discontinue",R64="for comfort care orders"),"Update MDS Coding",_xlfn.IFS(O64="q3mos review or less","Renew Consent and Review Care Plan",O64="q6mos review or less","Review Care Plan")),"")</f>
        <v/>
      </c>
      <c r="U64" s="78"/>
    </row>
    <row r="65" spans="1:21" s="79" customFormat="1" x14ac:dyDescent="0.25">
      <c r="A65" s="90"/>
      <c r="B65" s="69"/>
      <c r="C65" s="71"/>
      <c r="D65" s="71"/>
      <c r="E65" s="70"/>
      <c r="F65" s="71"/>
      <c r="G65" s="72"/>
      <c r="H65" s="71"/>
      <c r="I65" s="73"/>
      <c r="J65" s="72"/>
      <c r="K65" s="72"/>
      <c r="L65" s="72"/>
      <c r="M65" s="71"/>
      <c r="N65" s="71"/>
      <c r="O65" s="74" t="str">
        <f>IF($E65="","",IF(OR($E65=Settings!$B$2,$E65=Settings!$B$3),"q3mos Review or less",IF(OR($E65="deceased",$E65="Discharged",$E65="No AP - coding issue"),"None","q6mos Review or less")))</f>
        <v/>
      </c>
      <c r="P65" s="75"/>
      <c r="Q65" s="76"/>
      <c r="R65" s="76"/>
      <c r="S65" s="77" t="str" cm="1">
        <f t="array" ref="S65">IFERROR(IF(OR(R65="Titration (Dose Reduction Trial)",R65="Change Drug Class",R65="Change Frequency",R65="change drug, same class",R65="increase"),P65+31,_xlfn.IFS(R65="discontinue","",O65="q3mos review or less",P65+92,O65="q6mos review or less",P65+184,O65="none","")),"")</f>
        <v/>
      </c>
      <c r="T65" s="74" t="str" cm="1">
        <f t="array" ref="T65">IFERROR(IF(OR(E65="No AP - Coding Issue",R65="Discontinue",R65="for comfort care orders"),"Update MDS Coding",_xlfn.IFS(O65="q3mos review or less","Renew Consent and Review Care Plan",O65="q6mos review or less","Review Care Plan")),"")</f>
        <v/>
      </c>
      <c r="U65" s="78"/>
    </row>
    <row r="66" spans="1:21" s="79" customFormat="1" x14ac:dyDescent="0.25">
      <c r="A66" s="90"/>
      <c r="B66" s="69"/>
      <c r="C66" s="71"/>
      <c r="D66" s="71"/>
      <c r="E66" s="70"/>
      <c r="F66" s="71"/>
      <c r="G66" s="72"/>
      <c r="H66" s="71"/>
      <c r="I66" s="73"/>
      <c r="J66" s="72"/>
      <c r="K66" s="72"/>
      <c r="L66" s="72"/>
      <c r="M66" s="71"/>
      <c r="N66" s="71"/>
      <c r="O66" s="74" t="str">
        <f>IF($E66="","",IF(OR($E66=Settings!$B$2,$E66=Settings!$B$3),"q3mos Review or less",IF(OR($E66="deceased",$E66="Discharged",$E66="No AP - coding issue"),"None","q6mos Review or less")))</f>
        <v/>
      </c>
      <c r="P66" s="75"/>
      <c r="Q66" s="76"/>
      <c r="R66" s="76"/>
      <c r="S66" s="77" t="str" cm="1">
        <f t="array" ref="S66">IFERROR(IF(OR(R66="Titration (Dose Reduction Trial)",R66="Change Drug Class",R66="Change Frequency",R66="change drug, same class",R66="increase"),P66+31,_xlfn.IFS(R66="discontinue","",O66="q3mos review or less",P66+92,O66="q6mos review or less",P66+184,O66="none","")),"")</f>
        <v/>
      </c>
      <c r="T66" s="74" t="str" cm="1">
        <f t="array" ref="T66">IFERROR(IF(OR(E66="No AP - Coding Issue",R66="Discontinue",R66="for comfort care orders"),"Update MDS Coding",_xlfn.IFS(O66="q3mos review or less","Renew Consent and Review Care Plan",O66="q6mos review or less","Review Care Plan")),"")</f>
        <v/>
      </c>
      <c r="U66" s="78"/>
    </row>
    <row r="67" spans="1:21" s="79" customFormat="1" x14ac:dyDescent="0.25">
      <c r="A67" s="90"/>
      <c r="B67" s="69"/>
      <c r="C67" s="71"/>
      <c r="D67" s="71"/>
      <c r="E67" s="70"/>
      <c r="F67" s="71"/>
      <c r="G67" s="72"/>
      <c r="H67" s="71"/>
      <c r="I67" s="73"/>
      <c r="J67" s="72"/>
      <c r="K67" s="72"/>
      <c r="L67" s="72"/>
      <c r="M67" s="71"/>
      <c r="N67" s="71"/>
      <c r="O67" s="74" t="str">
        <f>IF($E67="","",IF(OR($E67=Settings!$B$2,$E67=Settings!$B$3),"q3mos Review or less",IF(OR($E67="deceased",$E67="Discharged",$E67="No AP - coding issue"),"None","q6mos Review or less")))</f>
        <v/>
      </c>
      <c r="P67" s="75"/>
      <c r="Q67" s="76"/>
      <c r="R67" s="76"/>
      <c r="S67" s="77" t="str" cm="1">
        <f t="array" ref="S67">IFERROR(IF(OR(R67="Titration (Dose Reduction Trial)",R67="Change Drug Class",R67="Change Frequency",R67="change drug, same class",R67="increase"),P67+31,_xlfn.IFS(R67="discontinue","",O67="q3mos review or less",P67+92,O67="q6mos review or less",P67+184,O67="none","")),"")</f>
        <v/>
      </c>
      <c r="T67" s="74" t="str" cm="1">
        <f t="array" ref="T67">IFERROR(IF(OR(E67="No AP - Coding Issue",R67="Discontinue",R67="for comfort care orders"),"Update MDS Coding",_xlfn.IFS(O67="q3mos review or less","Renew Consent and Review Care Plan",O67="q6mos review or less","Review Care Plan")),"")</f>
        <v/>
      </c>
      <c r="U67" s="78"/>
    </row>
    <row r="68" spans="1:21" s="79" customFormat="1" x14ac:dyDescent="0.25">
      <c r="A68" s="90"/>
      <c r="B68" s="69"/>
      <c r="C68" s="71"/>
      <c r="D68" s="71"/>
      <c r="E68" s="70"/>
      <c r="F68" s="71"/>
      <c r="G68" s="72"/>
      <c r="H68" s="71"/>
      <c r="I68" s="73"/>
      <c r="J68" s="72"/>
      <c r="K68" s="72"/>
      <c r="L68" s="72"/>
      <c r="M68" s="71"/>
      <c r="N68" s="71"/>
      <c r="O68" s="74" t="str">
        <f>IF($E68="","",IF(OR($E68=Settings!$B$2,$E68=Settings!$B$3),"q3mos Review or less",IF(OR($E68="deceased",$E68="Discharged",$E68="No AP - coding issue"),"None","q6mos Review or less")))</f>
        <v/>
      </c>
      <c r="P68" s="75"/>
      <c r="Q68" s="76"/>
      <c r="R68" s="76"/>
      <c r="S68" s="77" t="str" cm="1">
        <f t="array" ref="S68">IFERROR(IF(OR(R68="Titration (Dose Reduction Trial)",R68="Change Drug Class",R68="Change Frequency",R68="change drug, same class",R68="increase"),P68+31,_xlfn.IFS(R68="discontinue","",O68="q3mos review or less",P68+92,O68="q6mos review or less",P68+184,O68="none","")),"")</f>
        <v/>
      </c>
      <c r="T68" s="74" t="str" cm="1">
        <f t="array" ref="T68">IFERROR(IF(OR(E68="No AP - Coding Issue",R68="Discontinue",R68="for comfort care orders"),"Update MDS Coding",_xlfn.IFS(O68="q3mos review or less","Renew Consent and Review Care Plan",O68="q6mos review or less","Review Care Plan")),"")</f>
        <v/>
      </c>
      <c r="U68" s="78"/>
    </row>
    <row r="69" spans="1:21" s="79" customFormat="1" x14ac:dyDescent="0.25">
      <c r="A69" s="90"/>
      <c r="B69" s="69"/>
      <c r="C69" s="71"/>
      <c r="D69" s="71"/>
      <c r="E69" s="70"/>
      <c r="F69" s="71"/>
      <c r="G69" s="72"/>
      <c r="H69" s="71"/>
      <c r="I69" s="73"/>
      <c r="J69" s="72"/>
      <c r="K69" s="72"/>
      <c r="L69" s="72"/>
      <c r="M69" s="71"/>
      <c r="N69" s="71"/>
      <c r="O69" s="74" t="str">
        <f>IF($E69="","",IF(OR($E69=Settings!$B$2,$E69=Settings!$B$3),"q3mos Review or less",IF(OR($E69="deceased",$E69="Discharged",$E69="No AP - coding issue"),"None","q6mos Review or less")))</f>
        <v/>
      </c>
      <c r="P69" s="75"/>
      <c r="Q69" s="76"/>
      <c r="R69" s="76"/>
      <c r="S69" s="77" t="str" cm="1">
        <f t="array" ref="S69">IFERROR(IF(OR(R69="Titration (Dose Reduction Trial)",R69="Change Drug Class",R69="Change Frequency",R69="change drug, same class",R69="increase"),P69+31,_xlfn.IFS(R69="discontinue","",O69="q3mos review or less",P69+92,O69="q6mos review or less",P69+184,O69="none","")),"")</f>
        <v/>
      </c>
      <c r="T69" s="74" t="str" cm="1">
        <f t="array" ref="T69">IFERROR(IF(OR(E69="No AP - Coding Issue",R69="Discontinue",R69="for comfort care orders"),"Update MDS Coding",_xlfn.IFS(O69="q3mos review or less","Renew Consent and Review Care Plan",O69="q6mos review or less","Review Care Plan")),"")</f>
        <v/>
      </c>
      <c r="U69" s="78"/>
    </row>
    <row r="70" spans="1:21" s="79" customFormat="1" x14ac:dyDescent="0.25">
      <c r="A70" s="90"/>
      <c r="B70" s="69"/>
      <c r="C70" s="71"/>
      <c r="D70" s="71"/>
      <c r="E70" s="70"/>
      <c r="F70" s="71"/>
      <c r="G70" s="72"/>
      <c r="H70" s="71"/>
      <c r="I70" s="73"/>
      <c r="J70" s="72"/>
      <c r="K70" s="72"/>
      <c r="L70" s="72"/>
      <c r="M70" s="71"/>
      <c r="N70" s="71"/>
      <c r="O70" s="74" t="str">
        <f>IF($E70="","",IF(OR($E70=Settings!$B$2,$E70=Settings!$B$3),"q3mos Review or less",IF(OR($E70="deceased",$E70="Discharged",$E70="No AP - coding issue"),"None","q6mos Review or less")))</f>
        <v/>
      </c>
      <c r="P70" s="75"/>
      <c r="Q70" s="76"/>
      <c r="R70" s="76"/>
      <c r="S70" s="77" t="str" cm="1">
        <f t="array" ref="S70">IFERROR(IF(OR(R70="Titration (Dose Reduction Trial)",R70="Change Drug Class",R70="Change Frequency",R70="change drug, same class",R70="increase"),P70+31,_xlfn.IFS(R70="discontinue","",O70="q3mos review or less",P70+92,O70="q6mos review or less",P70+184,O70="none","")),"")</f>
        <v/>
      </c>
      <c r="T70" s="74" t="str" cm="1">
        <f t="array" ref="T70">IFERROR(IF(OR(E70="No AP - Coding Issue",R70="Discontinue",R70="for comfort care orders"),"Update MDS Coding",_xlfn.IFS(O70="q3mos review or less","Renew Consent and Review Care Plan",O70="q6mos review or less","Review Care Plan")),"")</f>
        <v/>
      </c>
      <c r="U70" s="78"/>
    </row>
    <row r="71" spans="1:21" s="79" customFormat="1" x14ac:dyDescent="0.25">
      <c r="A71" s="80"/>
      <c r="B71" s="69"/>
      <c r="C71" s="71"/>
      <c r="D71" s="71"/>
      <c r="E71" s="70"/>
      <c r="F71" s="71"/>
      <c r="G71" s="72"/>
      <c r="H71" s="71"/>
      <c r="I71" s="73"/>
      <c r="J71" s="72"/>
      <c r="K71" s="72"/>
      <c r="L71" s="72"/>
      <c r="M71" s="71"/>
      <c r="N71" s="71"/>
      <c r="O71" s="74" t="str">
        <f>IF($E71="","",IF(OR($E71=Settings!$B$2,$E71=Settings!$B$3),"q3mos Review or less",IF(OR($E71="deceased",$E71="Discharged",$E71="No AP - coding issue"),"None","q6mos Review or less")))</f>
        <v/>
      </c>
      <c r="P71" s="75"/>
      <c r="Q71" s="76"/>
      <c r="R71" s="76"/>
      <c r="S71" s="77" t="str" cm="1">
        <f t="array" ref="S71">IFERROR(IF(OR(R71="Titration (Dose Reduction Trial)",R71="Change Drug Class",R71="Change Frequency",R71="change drug, same class",R71="increase"),P71+31,_xlfn.IFS(R71="discontinue","",O71="q3mos review or less",P71+92,O71="q6mos review or less",P71+184,O71="none","")),"")</f>
        <v/>
      </c>
      <c r="T71" s="74" t="str" cm="1">
        <f t="array" ref="T71">IFERROR(IF(OR(E71="No AP - Coding Issue",R71="Discontinue",R71="for comfort care orders"),"Update MDS Coding",_xlfn.IFS(O71="q3mos review or less","Renew Consent and Review Care Plan",O71="q6mos review or less","Review Care Plan")),"")</f>
        <v/>
      </c>
      <c r="U71" s="78"/>
    </row>
    <row r="72" spans="1:21" s="79" customFormat="1" x14ac:dyDescent="0.25">
      <c r="A72" s="80"/>
      <c r="B72" s="69"/>
      <c r="C72" s="71"/>
      <c r="D72" s="71"/>
      <c r="E72" s="70"/>
      <c r="F72" s="71"/>
      <c r="G72" s="72"/>
      <c r="H72" s="71"/>
      <c r="I72" s="73"/>
      <c r="J72" s="72"/>
      <c r="K72" s="72"/>
      <c r="L72" s="72"/>
      <c r="M72" s="71"/>
      <c r="N72" s="71"/>
      <c r="O72" s="74" t="str">
        <f>IF($E72="","",IF(OR($E72=Settings!$B$2,$E72=Settings!$B$3),"q3mos Review or less",IF(OR($E72="deceased",$E72="Discharged",$E72="No AP - coding issue"),"None","q6mos Review or less")))</f>
        <v/>
      </c>
      <c r="P72" s="75"/>
      <c r="Q72" s="76"/>
      <c r="R72" s="76"/>
      <c r="S72" s="77" t="str" cm="1">
        <f t="array" ref="S72">IFERROR(IF(OR(R72="Titration (Dose Reduction Trial)",R72="Change Drug Class",R72="Change Frequency",R72="change drug, same class",R72="increase"),P72+31,_xlfn.IFS(R72="discontinue","",O72="q3mos review or less",P72+92,O72="q6mos review or less",P72+184,O72="none","")),"")</f>
        <v/>
      </c>
      <c r="T72" s="74" t="str" cm="1">
        <f t="array" ref="T72">IFERROR(IF(OR(E72="No AP - Coding Issue",R72="Discontinue",R72="for comfort care orders"),"Update MDS Coding",_xlfn.IFS(O72="q3mos review or less","Renew Consent and Review Care Plan",O72="q6mos review or less","Review Care Plan")),"")</f>
        <v/>
      </c>
      <c r="U72" s="78"/>
    </row>
    <row r="73" spans="1:21" s="79" customFormat="1" x14ac:dyDescent="0.25">
      <c r="A73" s="80"/>
      <c r="B73" s="69"/>
      <c r="C73" s="71"/>
      <c r="D73" s="71"/>
      <c r="E73" s="70"/>
      <c r="F73" s="71"/>
      <c r="G73" s="72"/>
      <c r="H73" s="71"/>
      <c r="I73" s="73"/>
      <c r="J73" s="72"/>
      <c r="K73" s="72"/>
      <c r="L73" s="72"/>
      <c r="M73" s="71"/>
      <c r="N73" s="71"/>
      <c r="O73" s="74" t="str">
        <f>IF($E73="","",IF(OR($E73=Settings!$B$2,$E73=Settings!$B$3),"q3mos Review or less",IF(OR($E73="deceased",$E73="Discharged",$E73="No AP - coding issue"),"None","q6mos Review or less")))</f>
        <v/>
      </c>
      <c r="P73" s="75"/>
      <c r="Q73" s="76"/>
      <c r="R73" s="76"/>
      <c r="S73" s="77" t="str" cm="1">
        <f t="array" ref="S73">IFERROR(IF(OR(R73="Titration (Dose Reduction Trial)",R73="Change Drug Class",R73="Change Frequency",R73="change drug, same class",R73="increase"),P73+31,_xlfn.IFS(R73="discontinue","",O73="q3mos review or less",P73+92,O73="q6mos review or less",P73+184,O73="none","")),"")</f>
        <v/>
      </c>
      <c r="T73" s="74" t="str" cm="1">
        <f t="array" ref="T73">IFERROR(IF(OR(E73="No AP - Coding Issue",R73="Discontinue",R73="for comfort care orders"),"Update MDS Coding",_xlfn.IFS(O73="q3mos review or less","Renew Consent and Review Care Plan",O73="q6mos review or less","Review Care Plan")),"")</f>
        <v/>
      </c>
      <c r="U73" s="78"/>
    </row>
    <row r="74" spans="1:21" s="79" customFormat="1" x14ac:dyDescent="0.25">
      <c r="A74" s="80"/>
      <c r="B74" s="69"/>
      <c r="C74" s="71"/>
      <c r="D74" s="71"/>
      <c r="E74" s="70"/>
      <c r="F74" s="71"/>
      <c r="G74" s="72"/>
      <c r="H74" s="71"/>
      <c r="I74" s="73"/>
      <c r="J74" s="72"/>
      <c r="K74" s="72"/>
      <c r="L74" s="72"/>
      <c r="M74" s="71"/>
      <c r="N74" s="71"/>
      <c r="O74" s="74" t="str">
        <f>IF($E74="","",IF(OR($E74=Settings!$B$2,$E74=Settings!$B$3),"q3mos Review or less",IF(OR($E74="deceased",$E74="Discharged",$E74="No AP - coding issue"),"None","q6mos Review or less")))</f>
        <v/>
      </c>
      <c r="P74" s="75"/>
      <c r="Q74" s="76"/>
      <c r="R74" s="76"/>
      <c r="S74" s="77" t="str" cm="1">
        <f t="array" ref="S74">IFERROR(IF(OR(R74="Titration (Dose Reduction Trial)",R74="Change Drug Class",R74="Change Frequency",R74="change drug, same class",R74="increase"),P74+31,_xlfn.IFS(R74="discontinue","",O74="q3mos review or less",P74+92,O74="q6mos review or less",P74+184,O74="none","")),"")</f>
        <v/>
      </c>
      <c r="T74" s="74" t="str" cm="1">
        <f t="array" ref="T74">IFERROR(IF(OR(E74="No AP - Coding Issue",R74="Discontinue",R74="for comfort care orders"),"Update MDS Coding",_xlfn.IFS(O74="q3mos review or less","Renew Consent and Review Care Plan",O74="q6mos review or less","Review Care Plan")),"")</f>
        <v/>
      </c>
      <c r="U74" s="78"/>
    </row>
    <row r="75" spans="1:21" s="79" customFormat="1" x14ac:dyDescent="0.25">
      <c r="A75" s="80"/>
      <c r="B75" s="69"/>
      <c r="C75" s="71"/>
      <c r="D75" s="71"/>
      <c r="E75" s="70"/>
      <c r="F75" s="71"/>
      <c r="G75" s="72"/>
      <c r="H75" s="71"/>
      <c r="I75" s="73"/>
      <c r="J75" s="72"/>
      <c r="K75" s="72"/>
      <c r="L75" s="72"/>
      <c r="M75" s="71"/>
      <c r="N75" s="71"/>
      <c r="O75" s="74" t="str">
        <f>IF($E75="","",IF(OR($E75=Settings!$B$2,$E75=Settings!$B$3),"q3mos Review or less",IF(OR($E75="deceased",$E75="Discharged",$E75="No AP - coding issue"),"None","q6mos Review or less")))</f>
        <v/>
      </c>
      <c r="P75" s="75"/>
      <c r="Q75" s="76"/>
      <c r="R75" s="76"/>
      <c r="S75" s="77" t="str" cm="1">
        <f t="array" ref="S75">IFERROR(IF(OR(R75="Titration (Dose Reduction Trial)",R75="Change Drug Class",R75="Change Frequency",R75="change drug, same class",R75="increase"),P75+31,_xlfn.IFS(R75="discontinue","",O75="q3mos review or less",P75+92,O75="q6mos review or less",P75+184,O75="none","")),"")</f>
        <v/>
      </c>
      <c r="T75" s="74" t="str" cm="1">
        <f t="array" ref="T75">IFERROR(IF(OR(E75="No AP - Coding Issue",R75="Discontinue",R75="for comfort care orders"),"Update MDS Coding",_xlfn.IFS(O75="q3mos review or less","Renew Consent and Review Care Plan",O75="q6mos review or less","Review Care Plan")),"")</f>
        <v/>
      </c>
      <c r="U75" s="78"/>
    </row>
    <row r="76" spans="1:21" s="79" customFormat="1" x14ac:dyDescent="0.25">
      <c r="A76" s="80"/>
      <c r="B76" s="69"/>
      <c r="C76" s="71"/>
      <c r="D76" s="71"/>
      <c r="E76" s="70"/>
      <c r="F76" s="71"/>
      <c r="G76" s="72"/>
      <c r="H76" s="71"/>
      <c r="I76" s="73"/>
      <c r="J76" s="72"/>
      <c r="K76" s="72"/>
      <c r="L76" s="72"/>
      <c r="M76" s="71"/>
      <c r="N76" s="71"/>
      <c r="O76" s="74" t="str">
        <f>IF($E76="","",IF(OR($E76=Settings!$B$2,$E76=Settings!$B$3),"q3mos Review or less",IF(OR($E76="deceased",$E76="Discharged",$E76="No AP - coding issue"),"None","q6mos Review or less")))</f>
        <v/>
      </c>
      <c r="P76" s="75"/>
      <c r="Q76" s="76"/>
      <c r="R76" s="76"/>
      <c r="S76" s="77" t="str" cm="1">
        <f t="array" ref="S76">IFERROR(IF(OR(R76="Titration (Dose Reduction Trial)",R76="Change Drug Class",R76="Change Frequency",R76="change drug, same class",R76="increase"),P76+31,_xlfn.IFS(R76="discontinue","",O76="q3mos review or less",P76+92,O76="q6mos review or less",P76+184,O76="none","")),"")</f>
        <v/>
      </c>
      <c r="T76" s="74" t="str" cm="1">
        <f t="array" ref="T76">IFERROR(IF(OR(E76="No AP - Coding Issue",R76="Discontinue",R76="for comfort care orders"),"Update MDS Coding",_xlfn.IFS(O76="q3mos review or less","Renew Consent and Review Care Plan",O76="q6mos review or less","Review Care Plan")),"")</f>
        <v/>
      </c>
      <c r="U76" s="78"/>
    </row>
    <row r="77" spans="1:21" s="79" customFormat="1" x14ac:dyDescent="0.25">
      <c r="A77" s="80"/>
      <c r="B77" s="69"/>
      <c r="C77" s="71"/>
      <c r="D77" s="71"/>
      <c r="E77" s="70"/>
      <c r="F77" s="71"/>
      <c r="G77" s="72"/>
      <c r="H77" s="71"/>
      <c r="I77" s="73"/>
      <c r="J77" s="72"/>
      <c r="K77" s="72"/>
      <c r="L77" s="72"/>
      <c r="M77" s="71"/>
      <c r="N77" s="71"/>
      <c r="O77" s="74" t="str">
        <f>IF($E77="","",IF(OR($E77=Settings!$B$2,$E77=Settings!$B$3),"q3mos Review or less",IF(OR($E77="deceased",$E77="Discharged",$E77="No AP - coding issue"),"None","q6mos Review or less")))</f>
        <v/>
      </c>
      <c r="P77" s="75"/>
      <c r="Q77" s="76"/>
      <c r="R77" s="76"/>
      <c r="S77" s="77" t="str" cm="1">
        <f t="array" ref="S77">IFERROR(IF(OR(R77="Titration (Dose Reduction Trial)",R77="Change Drug Class",R77="Change Frequency",R77="change drug, same class",R77="increase"),P77+31,_xlfn.IFS(R77="discontinue","",O77="q3mos review or less",P77+92,O77="q6mos review or less",P77+184,O77="none","")),"")</f>
        <v/>
      </c>
      <c r="T77" s="74" t="str" cm="1">
        <f t="array" ref="T77">IFERROR(IF(OR(E77="No AP - Coding Issue",R77="Discontinue",R77="for comfort care orders"),"Update MDS Coding",_xlfn.IFS(O77="q3mos review or less","Renew Consent and Review Care Plan",O77="q6mos review or less","Review Care Plan")),"")</f>
        <v/>
      </c>
      <c r="U77" s="78"/>
    </row>
    <row r="78" spans="1:21" s="79" customFormat="1" x14ac:dyDescent="0.25">
      <c r="A78" s="80"/>
      <c r="B78" s="69"/>
      <c r="C78" s="71"/>
      <c r="D78" s="71"/>
      <c r="E78" s="70"/>
      <c r="F78" s="71"/>
      <c r="G78" s="72"/>
      <c r="H78" s="71"/>
      <c r="I78" s="73"/>
      <c r="J78" s="72"/>
      <c r="K78" s="72"/>
      <c r="L78" s="72"/>
      <c r="M78" s="71"/>
      <c r="N78" s="71"/>
      <c r="O78" s="74" t="str">
        <f>IF($E78="","",IF(OR($E78=Settings!$B$2,$E78=Settings!$B$3),"q3mos Review or less",IF(OR($E78="deceased",$E78="Discharged",$E78="No AP - coding issue"),"None","q6mos Review or less")))</f>
        <v/>
      </c>
      <c r="P78" s="75"/>
      <c r="Q78" s="76"/>
      <c r="R78" s="76"/>
      <c r="S78" s="77" t="str" cm="1">
        <f t="array" ref="S78">IFERROR(IF(OR(R78="Titration (Dose Reduction Trial)",R78="Change Drug Class",R78="Change Frequency",R78="change drug, same class",R78="increase"),P78+31,_xlfn.IFS(R78="discontinue","",O78="q3mos review or less",P78+92,O78="q6mos review or less",P78+184,O78="none","")),"")</f>
        <v/>
      </c>
      <c r="T78" s="74" t="str" cm="1">
        <f t="array" ref="T78">IFERROR(IF(OR(E78="No AP - Coding Issue",R78="Discontinue",R78="for comfort care orders"),"Update MDS Coding",_xlfn.IFS(O78="q3mos review or less","Renew Consent and Review Care Plan",O78="q6mos review or less","Review Care Plan")),"")</f>
        <v/>
      </c>
      <c r="U78" s="78"/>
    </row>
    <row r="79" spans="1:21" s="79" customFormat="1" x14ac:dyDescent="0.25">
      <c r="A79" s="80"/>
      <c r="B79" s="69"/>
      <c r="C79" s="71"/>
      <c r="D79" s="71"/>
      <c r="E79" s="70"/>
      <c r="F79" s="71"/>
      <c r="G79" s="72"/>
      <c r="H79" s="71"/>
      <c r="I79" s="73"/>
      <c r="J79" s="72"/>
      <c r="K79" s="72"/>
      <c r="L79" s="72"/>
      <c r="M79" s="71"/>
      <c r="N79" s="71"/>
      <c r="O79" s="74" t="str">
        <f>IF($E79="","",IF(OR($E79=Settings!$B$2,$E79=Settings!$B$3),"q3mos Review or less",IF(OR($E79="deceased",$E79="Discharged",$E79="No AP - coding issue"),"None","q6mos Review or less")))</f>
        <v/>
      </c>
      <c r="P79" s="75"/>
      <c r="Q79" s="76"/>
      <c r="R79" s="76"/>
      <c r="S79" s="77" t="str" cm="1">
        <f t="array" ref="S79">IFERROR(IF(OR(R79="Titration (Dose Reduction Trial)",R79="Change Drug Class",R79="Change Frequency",R79="change drug, same class",R79="increase"),P79+31,_xlfn.IFS(R79="discontinue","",O79="q3mos review or less",P79+92,O79="q6mos review or less",P79+184,O79="none","")),"")</f>
        <v/>
      </c>
      <c r="T79" s="74" t="str" cm="1">
        <f t="array" ref="T79">IFERROR(IF(OR(E79="No AP - Coding Issue",R79="Discontinue",R79="for comfort care orders"),"Update MDS Coding",_xlfn.IFS(O79="q3mos review or less","Renew Consent and Review Care Plan",O79="q6mos review or less","Review Care Plan")),"")</f>
        <v/>
      </c>
      <c r="U79" s="78"/>
    </row>
    <row r="80" spans="1:21" s="79" customFormat="1" x14ac:dyDescent="0.25">
      <c r="A80" s="80"/>
      <c r="B80" s="69"/>
      <c r="C80" s="71"/>
      <c r="D80" s="71"/>
      <c r="E80" s="70"/>
      <c r="F80" s="71"/>
      <c r="G80" s="72"/>
      <c r="H80" s="71"/>
      <c r="I80" s="73"/>
      <c r="J80" s="72"/>
      <c r="K80" s="72"/>
      <c r="L80" s="72"/>
      <c r="M80" s="71"/>
      <c r="N80" s="71"/>
      <c r="O80" s="74" t="str">
        <f>IF($E80="","",IF(OR($E80=Settings!$B$2,$E80=Settings!$B$3),"q3mos Review or less",IF(OR($E80="deceased",$E80="Discharged",$E80="No AP - coding issue"),"None","q6mos Review or less")))</f>
        <v/>
      </c>
      <c r="P80" s="75"/>
      <c r="Q80" s="76"/>
      <c r="R80" s="76"/>
      <c r="S80" s="77" t="str" cm="1">
        <f t="array" ref="S80">IFERROR(IF(OR(R80="Titration (Dose Reduction Trial)",R80="Change Drug Class",R80="Change Frequency",R80="change drug, same class",R80="increase"),P80+31,_xlfn.IFS(R80="discontinue","",O80="q3mos review or less",P80+92,O80="q6mos review or less",P80+184,O80="none","")),"")</f>
        <v/>
      </c>
      <c r="T80" s="74" t="str" cm="1">
        <f t="array" ref="T80">IFERROR(IF(OR(E80="No AP - Coding Issue",R80="Discontinue",R80="for comfort care orders"),"Update MDS Coding",_xlfn.IFS(O80="q3mos review or less","Renew Consent and Review Care Plan",O80="q6mos review or less","Review Care Plan")),"")</f>
        <v/>
      </c>
      <c r="U80" s="78"/>
    </row>
    <row r="81" spans="1:21" s="79" customFormat="1" x14ac:dyDescent="0.25">
      <c r="A81" s="80"/>
      <c r="B81" s="69"/>
      <c r="C81" s="71"/>
      <c r="D81" s="71"/>
      <c r="E81" s="70"/>
      <c r="F81" s="71"/>
      <c r="G81" s="72"/>
      <c r="H81" s="71"/>
      <c r="I81" s="73"/>
      <c r="J81" s="72"/>
      <c r="K81" s="72"/>
      <c r="L81" s="72"/>
      <c r="M81" s="71"/>
      <c r="N81" s="71"/>
      <c r="O81" s="74" t="str">
        <f>IF($E81="","",IF(OR($E81=Settings!$B$2,$E81=Settings!$B$3),"q3mos Review or less",IF(OR($E81="deceased",$E81="Discharged",$E81="No AP - coding issue"),"None","q6mos Review or less")))</f>
        <v/>
      </c>
      <c r="P81" s="75"/>
      <c r="Q81" s="76"/>
      <c r="R81" s="76"/>
      <c r="S81" s="77" t="str" cm="1">
        <f t="array" ref="S81">IFERROR(IF(OR(R81="Titration (Dose Reduction Trial)",R81="Change Drug Class",R81="Change Frequency",R81="change drug, same class",R81="increase"),P81+31,_xlfn.IFS(R81="discontinue","",O81="q3mos review or less",P81+92,O81="q6mos review or less",P81+184,O81="none","")),"")</f>
        <v/>
      </c>
      <c r="T81" s="74" t="str" cm="1">
        <f t="array" ref="T81">IFERROR(IF(OR(E81="No AP - Coding Issue",R81="Discontinue",R81="for comfort care orders"),"Update MDS Coding",_xlfn.IFS(O81="q3mos review or less","Renew Consent and Review Care Plan",O81="q6mos review or less","Review Care Plan")),"")</f>
        <v/>
      </c>
      <c r="U81" s="78"/>
    </row>
    <row r="82" spans="1:21" s="79" customFormat="1" x14ac:dyDescent="0.25">
      <c r="A82" s="80"/>
      <c r="B82" s="69"/>
      <c r="C82" s="71"/>
      <c r="D82" s="71"/>
      <c r="E82" s="70"/>
      <c r="F82" s="71"/>
      <c r="G82" s="72"/>
      <c r="H82" s="71"/>
      <c r="I82" s="73"/>
      <c r="J82" s="72"/>
      <c r="K82" s="72"/>
      <c r="L82" s="72"/>
      <c r="M82" s="71"/>
      <c r="N82" s="71"/>
      <c r="O82" s="74" t="str">
        <f>IF($E82="","",IF(OR($E82=Settings!$B$2,$E82=Settings!$B$3),"q3mos Review or less",IF(OR($E82="deceased",$E82="Discharged",$E82="No AP - coding issue"),"None","q6mos Review or less")))</f>
        <v/>
      </c>
      <c r="P82" s="75"/>
      <c r="Q82" s="76"/>
      <c r="R82" s="76"/>
      <c r="S82" s="77" t="str" cm="1">
        <f t="array" ref="S82">IFERROR(IF(OR(R82="Titration (Dose Reduction Trial)",R82="Change Drug Class",R82="Change Frequency",R82="change drug, same class",R82="increase"),P82+31,_xlfn.IFS(R82="discontinue","",O82="q3mos review or less",P82+92,O82="q6mos review or less",P82+184,O82="none","")),"")</f>
        <v/>
      </c>
      <c r="T82" s="74" t="str" cm="1">
        <f t="array" ref="T82">IFERROR(IF(OR(E82="No AP - Coding Issue",R82="Discontinue",R82="for comfort care orders"),"Update MDS Coding",_xlfn.IFS(O82="q3mos review or less","Renew Consent and Review Care Plan",O82="q6mos review or less","Review Care Plan")),"")</f>
        <v/>
      </c>
      <c r="U82" s="78"/>
    </row>
    <row r="83" spans="1:21" s="79" customFormat="1" x14ac:dyDescent="0.25">
      <c r="A83" s="80"/>
      <c r="B83" s="69"/>
      <c r="C83" s="71"/>
      <c r="D83" s="71"/>
      <c r="E83" s="70"/>
      <c r="F83" s="71"/>
      <c r="G83" s="72"/>
      <c r="H83" s="71"/>
      <c r="I83" s="73"/>
      <c r="J83" s="72"/>
      <c r="K83" s="72"/>
      <c r="L83" s="72"/>
      <c r="M83" s="71"/>
      <c r="N83" s="71"/>
      <c r="O83" s="74" t="str">
        <f>IF($E83="","",IF(OR($E83=Settings!$B$2,$E83=Settings!$B$3),"q3mos Review or less",IF(OR($E83="deceased",$E83="Discharged",$E83="No AP - coding issue"),"None","q6mos Review or less")))</f>
        <v/>
      </c>
      <c r="P83" s="75"/>
      <c r="Q83" s="76"/>
      <c r="R83" s="76"/>
      <c r="S83" s="77" t="str" cm="1">
        <f t="array" ref="S83">IFERROR(IF(OR(R83="Titration (Dose Reduction Trial)",R83="Change Drug Class",R83="Change Frequency",R83="change drug, same class",R83="increase"),P83+31,_xlfn.IFS(R83="discontinue","",O83="q3mos review or less",P83+92,O83="q6mos review or less",P83+184,O83="none","")),"")</f>
        <v/>
      </c>
      <c r="T83" s="74" t="str" cm="1">
        <f t="array" ref="T83">IFERROR(IF(OR(E83="No AP - Coding Issue",R83="Discontinue",R83="for comfort care orders"),"Update MDS Coding",_xlfn.IFS(O83="q3mos review or less","Renew Consent and Review Care Plan",O83="q6mos review or less","Review Care Plan")),"")</f>
        <v/>
      </c>
      <c r="U83" s="78"/>
    </row>
    <row r="84" spans="1:21" s="79" customFormat="1" x14ac:dyDescent="0.25">
      <c r="A84" s="80"/>
      <c r="B84" s="69"/>
      <c r="C84" s="71"/>
      <c r="D84" s="71"/>
      <c r="E84" s="70"/>
      <c r="F84" s="71"/>
      <c r="G84" s="72"/>
      <c r="H84" s="71"/>
      <c r="I84" s="73"/>
      <c r="J84" s="72"/>
      <c r="K84" s="72"/>
      <c r="L84" s="72"/>
      <c r="M84" s="71"/>
      <c r="N84" s="71"/>
      <c r="O84" s="74" t="str">
        <f>IF($E84="","",IF(OR($E84=Settings!$B$2,$E84=Settings!$B$3),"q3mos Review or less",IF(OR($E84="deceased",$E84="Discharged",$E84="No AP - coding issue"),"None","q6mos Review or less")))</f>
        <v/>
      </c>
      <c r="P84" s="75"/>
      <c r="Q84" s="76"/>
      <c r="R84" s="76"/>
      <c r="S84" s="77" t="str" cm="1">
        <f t="array" ref="S84">IFERROR(IF(OR(R84="Titration (Dose Reduction Trial)",R84="Change Drug Class",R84="Change Frequency",R84="change drug, same class",R84="increase"),P84+31,_xlfn.IFS(R84="discontinue","",O84="q3mos review or less",P84+92,O84="q6mos review or less",P84+184,O84="none","")),"")</f>
        <v/>
      </c>
      <c r="T84" s="74" t="str" cm="1">
        <f t="array" ref="T84">IFERROR(IF(OR(E84="No AP - Coding Issue",R84="Discontinue",R84="for comfort care orders"),"Update MDS Coding",_xlfn.IFS(O84="q3mos review or less","Renew Consent and Review Care Plan",O84="q6mos review or less","Review Care Plan")),"")</f>
        <v/>
      </c>
      <c r="U84" s="78"/>
    </row>
    <row r="85" spans="1:21" s="79" customFormat="1" x14ac:dyDescent="0.25">
      <c r="A85" s="80"/>
      <c r="B85" s="69"/>
      <c r="C85" s="71"/>
      <c r="D85" s="71"/>
      <c r="E85" s="70"/>
      <c r="F85" s="71"/>
      <c r="G85" s="72"/>
      <c r="H85" s="71"/>
      <c r="I85" s="73"/>
      <c r="J85" s="72"/>
      <c r="K85" s="72"/>
      <c r="L85" s="72"/>
      <c r="M85" s="71"/>
      <c r="N85" s="71"/>
      <c r="O85" s="74" t="str">
        <f>IF($E85="","",IF(OR($E85=Settings!$B$2,$E85=Settings!$B$3),"q3mos Review or less",IF(OR($E85="deceased",$E85="Discharged",$E85="No AP - coding issue"),"None","q6mos Review or less")))</f>
        <v/>
      </c>
      <c r="P85" s="75"/>
      <c r="Q85" s="76"/>
      <c r="R85" s="76"/>
      <c r="S85" s="77" t="str" cm="1">
        <f t="array" ref="S85">IFERROR(IF(OR(R85="Titration (Dose Reduction Trial)",R85="Change Drug Class",R85="Change Frequency",R85="change drug, same class",R85="increase"),P85+31,_xlfn.IFS(R85="discontinue","",O85="q3mos review or less",P85+92,O85="q6mos review or less",P85+184,O85="none","")),"")</f>
        <v/>
      </c>
      <c r="T85" s="74" t="str" cm="1">
        <f t="array" ref="T85">IFERROR(IF(OR(E85="No AP - Coding Issue",R85="Discontinue",R85="for comfort care orders"),"Update MDS Coding",_xlfn.IFS(O85="q3mos review or less","Renew Consent and Review Care Plan",O85="q6mos review or less","Review Care Plan")),"")</f>
        <v/>
      </c>
      <c r="U85" s="78"/>
    </row>
    <row r="86" spans="1:21" s="79" customFormat="1" x14ac:dyDescent="0.25">
      <c r="A86" s="80"/>
      <c r="B86" s="69"/>
      <c r="C86" s="71"/>
      <c r="D86" s="71"/>
      <c r="E86" s="70"/>
      <c r="F86" s="71"/>
      <c r="G86" s="72"/>
      <c r="H86" s="71"/>
      <c r="I86" s="73"/>
      <c r="J86" s="72"/>
      <c r="K86" s="72"/>
      <c r="L86" s="72"/>
      <c r="M86" s="71"/>
      <c r="N86" s="71"/>
      <c r="O86" s="74" t="str">
        <f>IF($E86="","",IF(OR($E86=Settings!$B$2,$E86=Settings!$B$3),"q3mos Review or less",IF(OR($E86="deceased",$E86="Discharged",$E86="No AP - coding issue"),"None","q6mos Review or less")))</f>
        <v/>
      </c>
      <c r="P86" s="75"/>
      <c r="Q86" s="76"/>
      <c r="R86" s="76"/>
      <c r="S86" s="77" t="str" cm="1">
        <f t="array" ref="S86">IFERROR(IF(OR(R86="Titration (Dose Reduction Trial)",R86="Change Drug Class",R86="Change Frequency",R86="change drug, same class",R86="increase"),P86+31,_xlfn.IFS(R86="discontinue","",O86="q3mos review or less",P86+92,O86="q6mos review or less",P86+184,O86="none","")),"")</f>
        <v/>
      </c>
      <c r="T86" s="74" t="str" cm="1">
        <f t="array" ref="T86">IFERROR(IF(OR(E86="No AP - Coding Issue",R86="Discontinue",R86="for comfort care orders"),"Update MDS Coding",_xlfn.IFS(O86="q3mos review or less","Renew Consent and Review Care Plan",O86="q6mos review or less","Review Care Plan")),"")</f>
        <v/>
      </c>
      <c r="U86" s="78"/>
    </row>
    <row r="87" spans="1:21" s="79" customFormat="1" x14ac:dyDescent="0.25">
      <c r="A87" s="80"/>
      <c r="B87" s="69"/>
      <c r="C87" s="71"/>
      <c r="D87" s="71"/>
      <c r="E87" s="70"/>
      <c r="F87" s="71"/>
      <c r="G87" s="72"/>
      <c r="H87" s="71"/>
      <c r="I87" s="73"/>
      <c r="J87" s="72"/>
      <c r="K87" s="72"/>
      <c r="L87" s="72"/>
      <c r="M87" s="71"/>
      <c r="N87" s="71"/>
      <c r="O87" s="74" t="str">
        <f>IF($E87="","",IF(OR($E87=Settings!$B$2,$E87=Settings!$B$3),"q3mos Review or less",IF(OR($E87="deceased",$E87="Discharged",$E87="No AP - coding issue"),"None","q6mos Review or less")))</f>
        <v/>
      </c>
      <c r="P87" s="75"/>
      <c r="Q87" s="76"/>
      <c r="R87" s="76"/>
      <c r="S87" s="77" t="str" cm="1">
        <f t="array" ref="S87">IFERROR(IF(OR(R87="Titration (Dose Reduction Trial)",R87="Change Drug Class",R87="Change Frequency",R87="change drug, same class",R87="increase"),P87+31,_xlfn.IFS(R87="discontinue","",O87="q3mos review or less",P87+92,O87="q6mos review or less",P87+184,O87="none","")),"")</f>
        <v/>
      </c>
      <c r="T87" s="74" t="str" cm="1">
        <f t="array" ref="T87">IFERROR(IF(OR(E87="No AP - Coding Issue",R87="Discontinue",R87="for comfort care orders"),"Update MDS Coding",_xlfn.IFS(O87="q3mos review or less","Renew Consent and Review Care Plan",O87="q6mos review or less","Review Care Plan")),"")</f>
        <v/>
      </c>
      <c r="U87" s="78"/>
    </row>
    <row r="88" spans="1:21" s="79" customFormat="1" x14ac:dyDescent="0.25">
      <c r="A88" s="80"/>
      <c r="B88" s="69"/>
      <c r="C88" s="71"/>
      <c r="D88" s="71"/>
      <c r="E88" s="70"/>
      <c r="F88" s="71"/>
      <c r="G88" s="72"/>
      <c r="H88" s="71"/>
      <c r="I88" s="73"/>
      <c r="J88" s="72"/>
      <c r="K88" s="72"/>
      <c r="L88" s="72"/>
      <c r="M88" s="71"/>
      <c r="N88" s="71"/>
      <c r="O88" s="74" t="str">
        <f>IF($E88="","",IF(OR($E88=Settings!$B$2,$E88=Settings!$B$3),"q3mos Review or less",IF(OR($E88="deceased",$E88="Discharged",$E88="No AP - coding issue"),"None","q6mos Review or less")))</f>
        <v/>
      </c>
      <c r="P88" s="75"/>
      <c r="Q88" s="76"/>
      <c r="R88" s="76"/>
      <c r="S88" s="77" t="str" cm="1">
        <f t="array" ref="S88">IFERROR(IF(OR(R88="Titration (Dose Reduction Trial)",R88="Change Drug Class",R88="Change Frequency",R88="change drug, same class",R88="increase"),P88+31,_xlfn.IFS(R88="discontinue","",O88="q3mos review or less",P88+92,O88="q6mos review or less",P88+184,O88="none","")),"")</f>
        <v/>
      </c>
      <c r="T88" s="74" t="str" cm="1">
        <f t="array" ref="T88">IFERROR(IF(OR(E88="No AP - Coding Issue",R88="Discontinue",R88="for comfort care orders"),"Update MDS Coding",_xlfn.IFS(O88="q3mos review or less","Renew Consent and Review Care Plan",O88="q6mos review or less","Review Care Plan")),"")</f>
        <v/>
      </c>
      <c r="U88" s="78"/>
    </row>
    <row r="89" spans="1:21" s="79" customFormat="1" x14ac:dyDescent="0.25">
      <c r="A89" s="80"/>
      <c r="B89" s="69"/>
      <c r="C89" s="71"/>
      <c r="D89" s="71"/>
      <c r="E89" s="70"/>
      <c r="F89" s="71"/>
      <c r="G89" s="72"/>
      <c r="H89" s="71"/>
      <c r="I89" s="73"/>
      <c r="J89" s="72"/>
      <c r="K89" s="72"/>
      <c r="L89" s="72"/>
      <c r="M89" s="71"/>
      <c r="N89" s="71"/>
      <c r="O89" s="74" t="str">
        <f>IF($E89="","",IF(OR($E89=Settings!$B$2,$E89=Settings!$B$3),"q3mos Review or less",IF(OR($E89="deceased",$E89="Discharged",$E89="No AP - coding issue"),"None","q6mos Review or less")))</f>
        <v/>
      </c>
      <c r="P89" s="75"/>
      <c r="Q89" s="76"/>
      <c r="R89" s="76"/>
      <c r="S89" s="77" t="str" cm="1">
        <f t="array" ref="S89">IFERROR(IF(OR(R89="Titration (Dose Reduction Trial)",R89="Change Drug Class",R89="Change Frequency",R89="change drug, same class",R89="increase"),P89+31,_xlfn.IFS(R89="discontinue","",O89="q3mos review or less",P89+92,O89="q6mos review or less",P89+184,O89="none","")),"")</f>
        <v/>
      </c>
      <c r="T89" s="74" t="str" cm="1">
        <f t="array" ref="T89">IFERROR(IF(OR(E89="No AP - Coding Issue",R89="Discontinue",R89="for comfort care orders"),"Update MDS Coding",_xlfn.IFS(O89="q3mos review or less","Renew Consent and Review Care Plan",O89="q6mos review or less","Review Care Plan")),"")</f>
        <v/>
      </c>
      <c r="U89" s="78"/>
    </row>
    <row r="90" spans="1:21" s="79" customFormat="1" x14ac:dyDescent="0.25">
      <c r="A90" s="80"/>
      <c r="B90" s="69"/>
      <c r="C90" s="71"/>
      <c r="D90" s="71"/>
      <c r="E90" s="70"/>
      <c r="F90" s="71"/>
      <c r="G90" s="72"/>
      <c r="H90" s="71"/>
      <c r="I90" s="73"/>
      <c r="J90" s="72"/>
      <c r="K90" s="72"/>
      <c r="L90" s="72"/>
      <c r="M90" s="71"/>
      <c r="N90" s="71"/>
      <c r="O90" s="74" t="str">
        <f>IF($E90="","",IF(OR($E90=Settings!$B$2,$E90=Settings!$B$3),"q3mos Review or less",IF(OR($E90="deceased",$E90="Discharged",$E90="No AP - coding issue"),"None","q6mos Review or less")))</f>
        <v/>
      </c>
      <c r="P90" s="75"/>
      <c r="Q90" s="76"/>
      <c r="R90" s="76"/>
      <c r="S90" s="77" t="str" cm="1">
        <f t="array" ref="S90">IFERROR(IF(OR(R90="Titration (Dose Reduction Trial)",R90="Change Drug Class",R90="Change Frequency",R90="change drug, same class",R90="increase"),P90+31,_xlfn.IFS(R90="discontinue","",O90="q3mos review or less",P90+92,O90="q6mos review or less",P90+184,O90="none","")),"")</f>
        <v/>
      </c>
      <c r="T90" s="74" t="str" cm="1">
        <f t="array" ref="T90">IFERROR(IF(OR(E90="No AP - Coding Issue",R90="Discontinue",R90="for comfort care orders"),"Update MDS Coding",_xlfn.IFS(O90="q3mos review or less","Renew Consent and Review Care Plan",O90="q6mos review or less","Review Care Plan")),"")</f>
        <v/>
      </c>
      <c r="U90" s="78"/>
    </row>
    <row r="91" spans="1:21" s="79" customFormat="1" x14ac:dyDescent="0.25">
      <c r="A91" s="80"/>
      <c r="B91" s="69"/>
      <c r="C91" s="71"/>
      <c r="D91" s="71"/>
      <c r="E91" s="70"/>
      <c r="F91" s="71"/>
      <c r="G91" s="72"/>
      <c r="H91" s="71"/>
      <c r="I91" s="73"/>
      <c r="J91" s="72"/>
      <c r="K91" s="72"/>
      <c r="L91" s="72"/>
      <c r="M91" s="71"/>
      <c r="N91" s="71"/>
      <c r="O91" s="74" t="str">
        <f>IF($E91="","",IF(OR($E91=Settings!$B$2,$E91=Settings!$B$3),"q3mos Review or less",IF(OR($E91="deceased",$E91="Discharged",$E91="No AP - coding issue"),"None","q6mos Review or less")))</f>
        <v/>
      </c>
      <c r="P91" s="75"/>
      <c r="Q91" s="76"/>
      <c r="R91" s="76"/>
      <c r="S91" s="77" t="str" cm="1">
        <f t="array" ref="S91">IFERROR(IF(OR(R91="Titration (Dose Reduction Trial)",R91="Change Drug Class",R91="Change Frequency",R91="change drug, same class",R91="increase"),P91+31,_xlfn.IFS(R91="discontinue","",O91="q3mos review or less",P91+92,O91="q6mos review or less",P91+184,O91="none","")),"")</f>
        <v/>
      </c>
      <c r="T91" s="74" t="str" cm="1">
        <f t="array" ref="T91">IFERROR(IF(OR(E91="No AP - Coding Issue",R91="Discontinue",R91="for comfort care orders"),"Update MDS Coding",_xlfn.IFS(O91="q3mos review or less","Renew Consent and Review Care Plan",O91="q6mos review or less","Review Care Plan")),"")</f>
        <v/>
      </c>
      <c r="U91" s="78"/>
    </row>
    <row r="92" spans="1:21" s="79" customFormat="1" x14ac:dyDescent="0.25">
      <c r="A92" s="80"/>
      <c r="B92" s="69"/>
      <c r="C92" s="71"/>
      <c r="D92" s="71"/>
      <c r="E92" s="70"/>
      <c r="F92" s="71"/>
      <c r="G92" s="72"/>
      <c r="H92" s="71"/>
      <c r="I92" s="73"/>
      <c r="J92" s="72"/>
      <c r="K92" s="72"/>
      <c r="L92" s="72"/>
      <c r="M92" s="71"/>
      <c r="N92" s="71"/>
      <c r="O92" s="74" t="str">
        <f>IF($E92="","",IF(OR($E92=Settings!$B$2,$E92=Settings!$B$3),"q3mos Review or less",IF(OR($E92="deceased",$E92="Discharged",$E92="No AP - coding issue"),"None","q6mos Review or less")))</f>
        <v/>
      </c>
      <c r="P92" s="75"/>
      <c r="Q92" s="76"/>
      <c r="R92" s="76"/>
      <c r="S92" s="77" t="str" cm="1">
        <f t="array" ref="S92">IFERROR(IF(OR(R92="Titration (Dose Reduction Trial)",R92="Change Drug Class",R92="Change Frequency",R92="change drug, same class",R92="increase"),P92+31,_xlfn.IFS(R92="discontinue","",O92="q3mos review or less",P92+92,O92="q6mos review or less",P92+184,O92="none","")),"")</f>
        <v/>
      </c>
      <c r="T92" s="74" t="str" cm="1">
        <f t="array" ref="T92">IFERROR(IF(OR(E92="No AP - Coding Issue",R92="Discontinue",R92="for comfort care orders"),"Update MDS Coding",_xlfn.IFS(O92="q3mos review or less","Renew Consent and Review Care Plan",O92="q6mos review or less","Review Care Plan")),"")</f>
        <v/>
      </c>
      <c r="U92" s="78"/>
    </row>
    <row r="93" spans="1:21" s="79" customFormat="1" x14ac:dyDescent="0.25">
      <c r="A93" s="80"/>
      <c r="B93" s="69"/>
      <c r="C93" s="71"/>
      <c r="D93" s="71"/>
      <c r="E93" s="70"/>
      <c r="F93" s="71"/>
      <c r="G93" s="72"/>
      <c r="H93" s="71"/>
      <c r="I93" s="73"/>
      <c r="J93" s="72"/>
      <c r="K93" s="72"/>
      <c r="L93" s="72"/>
      <c r="M93" s="71"/>
      <c r="N93" s="71"/>
      <c r="O93" s="74" t="str">
        <f>IF($E93="","",IF(OR($E93=Settings!$B$2,$E93=Settings!$B$3),"q3mos Review or less",IF(OR($E93="deceased",$E93="Discharged",$E93="No AP - coding issue"),"None","q6mos Review or less")))</f>
        <v/>
      </c>
      <c r="P93" s="75"/>
      <c r="Q93" s="76"/>
      <c r="R93" s="76"/>
      <c r="S93" s="77" t="str" cm="1">
        <f t="array" ref="S93">IFERROR(IF(OR(R93="Titration (Dose Reduction Trial)",R93="Change Drug Class",R93="Change Frequency",R93="change drug, same class",R93="increase"),P93+31,_xlfn.IFS(R93="discontinue","",O93="q3mos review or less",P93+92,O93="q6mos review or less",P93+184,O93="none","")),"")</f>
        <v/>
      </c>
      <c r="T93" s="74" t="str" cm="1">
        <f t="array" ref="T93">IFERROR(IF(OR(E93="No AP - Coding Issue",R93="Discontinue",R93="for comfort care orders"),"Update MDS Coding",_xlfn.IFS(O93="q3mos review or less","Renew Consent and Review Care Plan",O93="q6mos review or less","Review Care Plan")),"")</f>
        <v/>
      </c>
      <c r="U93" s="78"/>
    </row>
    <row r="94" spans="1:21" s="79" customFormat="1" x14ac:dyDescent="0.25">
      <c r="A94" s="80"/>
      <c r="B94" s="69"/>
      <c r="C94" s="71"/>
      <c r="D94" s="71"/>
      <c r="E94" s="70"/>
      <c r="F94" s="71"/>
      <c r="G94" s="72"/>
      <c r="H94" s="71"/>
      <c r="I94" s="73"/>
      <c r="J94" s="72"/>
      <c r="K94" s="72"/>
      <c r="L94" s="72"/>
      <c r="M94" s="71"/>
      <c r="N94" s="71"/>
      <c r="O94" s="74" t="str">
        <f>IF($E94="","",IF(OR($E94=Settings!$B$2,$E94=Settings!$B$3),"q3mos Review or less",IF(OR($E94="deceased",$E94="Discharged",$E94="No AP - coding issue"),"None","q6mos Review or less")))</f>
        <v/>
      </c>
      <c r="P94" s="75"/>
      <c r="Q94" s="76"/>
      <c r="R94" s="76"/>
      <c r="S94" s="77" t="str" cm="1">
        <f t="array" ref="S94">IFERROR(IF(OR(R94="Titration (Dose Reduction Trial)",R94="Change Drug Class",R94="Change Frequency",R94="change drug, same class",R94="increase"),P94+31,_xlfn.IFS(R94="discontinue","",O94="q3mos review or less",P94+92,O94="q6mos review or less",P94+184,O94="none","")),"")</f>
        <v/>
      </c>
      <c r="T94" s="74" t="str" cm="1">
        <f t="array" ref="T94">IFERROR(IF(OR(E94="No AP - Coding Issue",R94="Discontinue",R94="for comfort care orders"),"Update MDS Coding",_xlfn.IFS(O94="q3mos review or less","Renew Consent and Review Care Plan",O94="q6mos review or less","Review Care Plan")),"")</f>
        <v/>
      </c>
      <c r="U94" s="78"/>
    </row>
    <row r="95" spans="1:21" s="79" customFormat="1" x14ac:dyDescent="0.25">
      <c r="A95" s="80"/>
      <c r="B95" s="69"/>
      <c r="C95" s="71"/>
      <c r="D95" s="71"/>
      <c r="E95" s="70"/>
      <c r="F95" s="71"/>
      <c r="G95" s="72"/>
      <c r="H95" s="71"/>
      <c r="I95" s="73"/>
      <c r="J95" s="72"/>
      <c r="K95" s="72"/>
      <c r="L95" s="72"/>
      <c r="M95" s="71"/>
      <c r="N95" s="71"/>
      <c r="O95" s="74" t="str">
        <f>IF($E95="","",IF(OR($E95=Settings!$B$2,$E95=Settings!$B$3),"q3mos Review or less",IF(OR($E95="deceased",$E95="Discharged",$E95="No AP - coding issue"),"None","q6mos Review or less")))</f>
        <v/>
      </c>
      <c r="P95" s="75"/>
      <c r="Q95" s="76"/>
      <c r="R95" s="76"/>
      <c r="S95" s="77" t="str" cm="1">
        <f t="array" ref="S95">IFERROR(IF(OR(R95="Titration (Dose Reduction Trial)",R95="Change Drug Class",R95="Change Frequency",R95="change drug, same class",R95="increase"),P95+31,_xlfn.IFS(R95="discontinue","",O95="q3mos review or less",P95+92,O95="q6mos review or less",P95+184,O95="none","")),"")</f>
        <v/>
      </c>
      <c r="T95" s="74" t="str" cm="1">
        <f t="array" ref="T95">IFERROR(IF(OR(E95="No AP - Coding Issue",R95="Discontinue",R95="for comfort care orders"),"Update MDS Coding",_xlfn.IFS(O95="q3mos review or less","Renew Consent and Review Care Plan",O95="q6mos review or less","Review Care Plan")),"")</f>
        <v/>
      </c>
      <c r="U95" s="78"/>
    </row>
    <row r="96" spans="1:21" s="79" customFormat="1" x14ac:dyDescent="0.25">
      <c r="A96" s="80"/>
      <c r="B96" s="69"/>
      <c r="C96" s="71"/>
      <c r="D96" s="71"/>
      <c r="E96" s="70"/>
      <c r="F96" s="71"/>
      <c r="G96" s="72"/>
      <c r="H96" s="71"/>
      <c r="I96" s="73"/>
      <c r="J96" s="72"/>
      <c r="K96" s="72"/>
      <c r="L96" s="72"/>
      <c r="M96" s="71"/>
      <c r="N96" s="71"/>
      <c r="O96" s="74" t="str">
        <f>IF($E96="","",IF(OR($E96=Settings!$B$2,$E96=Settings!$B$3),"q3mos Review or less",IF(OR($E96="deceased",$E96="Discharged",$E96="No AP - coding issue"),"None","q6mos Review or less")))</f>
        <v/>
      </c>
      <c r="P96" s="75"/>
      <c r="Q96" s="76"/>
      <c r="R96" s="76"/>
      <c r="S96" s="77" t="str" cm="1">
        <f t="array" ref="S96">IFERROR(IF(OR(R96="Titration (Dose Reduction Trial)",R96="Change Drug Class",R96="Change Frequency",R96="change drug, same class",R96="increase"),P96+31,_xlfn.IFS(R96="discontinue","",O96="q3mos review or less",P96+92,O96="q6mos review or less",P96+184,O96="none","")),"")</f>
        <v/>
      </c>
      <c r="T96" s="74" t="str" cm="1">
        <f t="array" ref="T96">IFERROR(IF(OR(E96="No AP - Coding Issue",R96="Discontinue",R96="for comfort care orders"),"Update MDS Coding",_xlfn.IFS(O96="q3mos review or less","Renew Consent and Review Care Plan",O96="q6mos review or less","Review Care Plan")),"")</f>
        <v/>
      </c>
      <c r="U96" s="78"/>
    </row>
    <row r="97" spans="1:21" s="79" customFormat="1" x14ac:dyDescent="0.25">
      <c r="A97" s="80"/>
      <c r="B97" s="69"/>
      <c r="C97" s="71"/>
      <c r="D97" s="71"/>
      <c r="E97" s="70"/>
      <c r="F97" s="71"/>
      <c r="G97" s="72"/>
      <c r="H97" s="71"/>
      <c r="I97" s="73"/>
      <c r="J97" s="72"/>
      <c r="K97" s="72"/>
      <c r="L97" s="72"/>
      <c r="M97" s="71"/>
      <c r="N97" s="71"/>
      <c r="O97" s="74" t="str">
        <f>IF($E97="","",IF(OR($E97=Settings!$B$2,$E97=Settings!$B$3),"q3mos Review or less",IF(OR($E97="deceased",$E97="Discharged",$E97="No AP - coding issue"),"None","q6mos Review or less")))</f>
        <v/>
      </c>
      <c r="P97" s="75"/>
      <c r="Q97" s="76"/>
      <c r="R97" s="76"/>
      <c r="S97" s="77" t="str" cm="1">
        <f t="array" ref="S97">IFERROR(IF(OR(R97="Titration (Dose Reduction Trial)",R97="Change Drug Class",R97="Change Frequency",R97="change drug, same class",R97="increase"),P97+31,_xlfn.IFS(R97="discontinue","",O97="q3mos review or less",P97+92,O97="q6mos review or less",P97+184,O97="none","")),"")</f>
        <v/>
      </c>
      <c r="T97" s="74" t="str" cm="1">
        <f t="array" ref="T97">IFERROR(IF(OR(E97="No AP - Coding Issue",R97="Discontinue",R97="for comfort care orders"),"Update MDS Coding",_xlfn.IFS(O97="q3mos review or less","Renew Consent and Review Care Plan",O97="q6mos review or less","Review Care Plan")),"")</f>
        <v/>
      </c>
      <c r="U97" s="78"/>
    </row>
    <row r="98" spans="1:21" s="79" customFormat="1" x14ac:dyDescent="0.25">
      <c r="A98" s="80"/>
      <c r="B98" s="69"/>
      <c r="C98" s="71"/>
      <c r="D98" s="71"/>
      <c r="E98" s="70"/>
      <c r="F98" s="71"/>
      <c r="G98" s="72"/>
      <c r="H98" s="71"/>
      <c r="I98" s="73"/>
      <c r="J98" s="72"/>
      <c r="K98" s="72"/>
      <c r="L98" s="72"/>
      <c r="M98" s="71"/>
      <c r="N98" s="71"/>
      <c r="O98" s="74" t="str">
        <f>IF($E98="","",IF(OR($E98=Settings!$B$2,$E98=Settings!$B$3),"q3mos Review or less",IF(OR($E98="deceased",$E98="Discharged",$E98="No AP - coding issue"),"None","q6mos Review or less")))</f>
        <v/>
      </c>
      <c r="P98" s="75"/>
      <c r="Q98" s="76"/>
      <c r="R98" s="76"/>
      <c r="S98" s="77" t="str" cm="1">
        <f t="array" ref="S98">IFERROR(IF(OR(R98="Titration (Dose Reduction Trial)",R98="Change Drug Class",R98="Change Frequency",R98="change drug, same class",R98="increase"),P98+31,_xlfn.IFS(R98="discontinue","",O98="q3mos review or less",P98+92,O98="q6mos review or less",P98+184,O98="none","")),"")</f>
        <v/>
      </c>
      <c r="T98" s="74" t="str" cm="1">
        <f t="array" ref="T98">IFERROR(IF(OR(E98="No AP - Coding Issue",R98="Discontinue",R98="for comfort care orders"),"Update MDS Coding",_xlfn.IFS(O98="q3mos review or less","Renew Consent and Review Care Plan",O98="q6mos review or less","Review Care Plan")),"")</f>
        <v/>
      </c>
      <c r="U98" s="78"/>
    </row>
    <row r="99" spans="1:21" s="79" customFormat="1" x14ac:dyDescent="0.25">
      <c r="A99" s="80"/>
      <c r="B99" s="69"/>
      <c r="C99" s="71"/>
      <c r="D99" s="71"/>
      <c r="E99" s="70"/>
      <c r="F99" s="71"/>
      <c r="G99" s="72"/>
      <c r="H99" s="71"/>
      <c r="I99" s="73"/>
      <c r="J99" s="72"/>
      <c r="K99" s="72"/>
      <c r="L99" s="72"/>
      <c r="M99" s="71"/>
      <c r="N99" s="71"/>
      <c r="O99" s="74" t="str">
        <f>IF($E99="","",IF(OR($E99=Settings!$B$2,$E99=Settings!$B$3),"q3mos Review or less",IF(OR($E99="deceased",$E99="Discharged",$E99="No AP - coding issue"),"None","q6mos Review or less")))</f>
        <v/>
      </c>
      <c r="P99" s="75"/>
      <c r="Q99" s="76"/>
      <c r="R99" s="76"/>
      <c r="S99" s="77" t="str" cm="1">
        <f t="array" ref="S99">IFERROR(IF(OR(R99="Titration (Dose Reduction Trial)",R99="Change Drug Class",R99="Change Frequency",R99="change drug, same class",R99="increase"),P99+31,_xlfn.IFS(R99="discontinue","",O99="q3mos review or less",P99+92,O99="q6mos review or less",P99+184,O99="none","")),"")</f>
        <v/>
      </c>
      <c r="T99" s="74" t="str" cm="1">
        <f t="array" ref="T99">IFERROR(IF(OR(E99="No AP - Coding Issue",R99="Discontinue",R99="for comfort care orders"),"Update MDS Coding",_xlfn.IFS(O99="q3mos review or less","Renew Consent and Review Care Plan",O99="q6mos review or less","Review Care Plan")),"")</f>
        <v/>
      </c>
      <c r="U99" s="78"/>
    </row>
    <row r="100" spans="1:21" s="79" customFormat="1" x14ac:dyDescent="0.25">
      <c r="A100" s="80"/>
      <c r="B100" s="69"/>
      <c r="C100" s="71"/>
      <c r="D100" s="71"/>
      <c r="E100" s="70"/>
      <c r="F100" s="71"/>
      <c r="G100" s="72"/>
      <c r="H100" s="71"/>
      <c r="I100" s="73"/>
      <c r="J100" s="72"/>
      <c r="K100" s="72"/>
      <c r="L100" s="72"/>
      <c r="M100" s="71"/>
      <c r="N100" s="71"/>
      <c r="O100" s="74" t="str">
        <f>IF($E100="","",IF(OR($E100=Settings!$B$2,$E100=Settings!$B$3),"q3mos Review or less",IF(OR($E100="deceased",$E100="Discharged",$E100="No AP - coding issue"),"None","q6mos Review or less")))</f>
        <v/>
      </c>
      <c r="P100" s="75"/>
      <c r="Q100" s="76"/>
      <c r="R100" s="76"/>
      <c r="S100" s="77" t="str" cm="1">
        <f t="array" ref="S100">IFERROR(IF(OR(R100="Titration (Dose Reduction Trial)",R100="Change Drug Class",R100="Change Frequency",R100="change drug, same class",R100="increase"),P100+31,_xlfn.IFS(R100="discontinue","",O100="q3mos review or less",P100+92,O100="q6mos review or less",P100+184,O100="none","")),"")</f>
        <v/>
      </c>
      <c r="T100" s="74" t="str" cm="1">
        <f t="array" ref="T100">IFERROR(IF(OR(E100="No AP - Coding Issue",R100="Discontinue",R100="for comfort care orders"),"Update MDS Coding",_xlfn.IFS(O100="q3mos review or less","Renew Consent and Review Care Plan",O100="q6mos review or less","Review Care Plan")),"")</f>
        <v/>
      </c>
      <c r="U100" s="78"/>
    </row>
    <row r="101" spans="1:21" s="79" customFormat="1" x14ac:dyDescent="0.25">
      <c r="A101" s="80"/>
      <c r="B101" s="69"/>
      <c r="C101" s="71"/>
      <c r="D101" s="71"/>
      <c r="E101" s="70"/>
      <c r="F101" s="71"/>
      <c r="G101" s="72"/>
      <c r="H101" s="71"/>
      <c r="I101" s="73"/>
      <c r="J101" s="72"/>
      <c r="K101" s="72"/>
      <c r="L101" s="72"/>
      <c r="M101" s="71"/>
      <c r="N101" s="71"/>
      <c r="O101" s="74" t="str">
        <f>IF($E101="","",IF(OR($E101=Settings!$B$2,$E101=Settings!$B$3),"q3mos Review or less",IF(OR($E101="deceased",$E101="Discharged",$E101="No AP - coding issue"),"None","q6mos Review or less")))</f>
        <v/>
      </c>
      <c r="P101" s="75"/>
      <c r="Q101" s="76"/>
      <c r="R101" s="76"/>
      <c r="S101" s="77" t="str" cm="1">
        <f t="array" ref="S101">IFERROR(IF(OR(R101="Titration (Dose Reduction Trial)",R101="Change Drug Class",R101="Change Frequency",R101="change drug, same class",R101="increase"),P101+31,_xlfn.IFS(R101="discontinue","",O101="q3mos review or less",P101+92,O101="q6mos review or less",P101+184,O101="none","")),"")</f>
        <v/>
      </c>
      <c r="T101" s="74" t="str" cm="1">
        <f t="array" ref="T101">IFERROR(IF(OR(E101="No AP - Coding Issue",R101="Discontinue",R101="for comfort care orders"),"Update MDS Coding",_xlfn.IFS(O101="q3mos review or less","Renew Consent and Review Care Plan",O101="q6mos review or less","Review Care Plan")),"")</f>
        <v/>
      </c>
      <c r="U101" s="78"/>
    </row>
    <row r="102" spans="1:21" s="79" customFormat="1" x14ac:dyDescent="0.25">
      <c r="A102" s="80"/>
      <c r="B102" s="69"/>
      <c r="C102" s="71"/>
      <c r="D102" s="71"/>
      <c r="E102" s="70"/>
      <c r="F102" s="71"/>
      <c r="G102" s="72"/>
      <c r="H102" s="71"/>
      <c r="I102" s="73"/>
      <c r="J102" s="72"/>
      <c r="K102" s="72"/>
      <c r="L102" s="72"/>
      <c r="M102" s="71"/>
      <c r="N102" s="71"/>
      <c r="O102" s="74" t="str">
        <f>IF($E102="","",IF(OR($E102=Settings!$B$2,$E102=Settings!$B$3),"q3mos Review or less",IF(OR($E102="deceased",$E102="Discharged",$E102="No AP - coding issue"),"None","q6mos Review or less")))</f>
        <v/>
      </c>
      <c r="P102" s="75"/>
      <c r="Q102" s="76"/>
      <c r="R102" s="76"/>
      <c r="S102" s="77" t="str" cm="1">
        <f t="array" ref="S102">IFERROR(IF(OR(R102="Titration (Dose Reduction Trial)",R102="Change Drug Class",R102="Change Frequency",R102="change drug, same class",R102="increase"),P102+31,_xlfn.IFS(R102="discontinue","",O102="q3mos review or less",P102+92,O102="q6mos review or less",P102+184,O102="none","")),"")</f>
        <v/>
      </c>
      <c r="T102" s="74" t="str" cm="1">
        <f t="array" ref="T102">IFERROR(IF(OR(E102="No AP - Coding Issue",R102="Discontinue",R102="for comfort care orders"),"Update MDS Coding",_xlfn.IFS(O102="q3mos review or less","Renew Consent and Review Care Plan",O102="q6mos review or less","Review Care Plan")),"")</f>
        <v/>
      </c>
      <c r="U102" s="78"/>
    </row>
    <row r="103" spans="1:21" s="79" customFormat="1" x14ac:dyDescent="0.25">
      <c r="A103" s="80"/>
      <c r="B103" s="69"/>
      <c r="C103" s="71"/>
      <c r="D103" s="71"/>
      <c r="E103" s="70"/>
      <c r="F103" s="71"/>
      <c r="G103" s="72"/>
      <c r="H103" s="71"/>
      <c r="I103" s="73"/>
      <c r="J103" s="72"/>
      <c r="K103" s="72"/>
      <c r="L103" s="72"/>
      <c r="M103" s="71"/>
      <c r="N103" s="71"/>
      <c r="O103" s="74" t="str">
        <f>IF($E103="","",IF(OR($E103=Settings!$B$2,$E103=Settings!$B$3),"q3mos Review or less",IF(OR($E103="deceased",$E103="Discharged",$E103="No AP - coding issue"),"None","q6mos Review or less")))</f>
        <v/>
      </c>
      <c r="P103" s="75"/>
      <c r="Q103" s="76"/>
      <c r="R103" s="76"/>
      <c r="S103" s="77" t="str" cm="1">
        <f t="array" ref="S103">IFERROR(IF(OR(R103="Titration (Dose Reduction Trial)",R103="Change Drug Class",R103="Change Frequency",R103="change drug, same class",R103="increase"),P103+31,_xlfn.IFS(R103="discontinue","",O103="q3mos review or less",P103+92,O103="q6mos review or less",P103+184,O103="none","")),"")</f>
        <v/>
      </c>
      <c r="T103" s="74" t="str" cm="1">
        <f t="array" ref="T103">IFERROR(IF(OR(E103="No AP - Coding Issue",R103="Discontinue",R103="for comfort care orders"),"Update MDS Coding",_xlfn.IFS(O103="q3mos review or less","Renew Consent and Review Care Plan",O103="q6mos review or less","Review Care Plan")),"")</f>
        <v/>
      </c>
      <c r="U103" s="78"/>
    </row>
    <row r="104" spans="1:21" s="79" customFormat="1" x14ac:dyDescent="0.25">
      <c r="A104" s="80"/>
      <c r="B104" s="69"/>
      <c r="C104" s="71"/>
      <c r="D104" s="71"/>
      <c r="E104" s="70"/>
      <c r="F104" s="71"/>
      <c r="G104" s="72"/>
      <c r="H104" s="71"/>
      <c r="I104" s="73"/>
      <c r="J104" s="72"/>
      <c r="K104" s="72"/>
      <c r="L104" s="72"/>
      <c r="M104" s="71"/>
      <c r="N104" s="71"/>
      <c r="O104" s="74" t="str">
        <f>IF($E104="","",IF(OR($E104=Settings!$B$2,$E104=Settings!$B$3),"q3mos Review or less",IF(OR($E104="deceased",$E104="Discharged",$E104="No AP - coding issue"),"None","q6mos Review or less")))</f>
        <v/>
      </c>
      <c r="P104" s="75"/>
      <c r="Q104" s="76"/>
      <c r="R104" s="76"/>
      <c r="S104" s="77" t="str" cm="1">
        <f t="array" ref="S104">IFERROR(IF(OR(R104="Titration (Dose Reduction Trial)",R104="Change Drug Class",R104="Change Frequency",R104="change drug, same class",R104="increase"),P104+31,_xlfn.IFS(R104="discontinue","",O104="q3mos review or less",P104+92,O104="q6mos review or less",P104+184,O104="none","")),"")</f>
        <v/>
      </c>
      <c r="T104" s="74" t="str" cm="1">
        <f t="array" ref="T104">IFERROR(IF(OR(E104="No AP - Coding Issue",R104="Discontinue",R104="for comfort care orders"),"Update MDS Coding",_xlfn.IFS(O104="q3mos review or less","Renew Consent and Review Care Plan",O104="q6mos review or less","Review Care Plan")),"")</f>
        <v/>
      </c>
      <c r="U104" s="78"/>
    </row>
    <row r="105" spans="1:21" s="79" customFormat="1" x14ac:dyDescent="0.25">
      <c r="A105" s="80"/>
      <c r="B105" s="69"/>
      <c r="C105" s="71"/>
      <c r="D105" s="71"/>
      <c r="E105" s="70"/>
      <c r="F105" s="71"/>
      <c r="G105" s="72"/>
      <c r="H105" s="71"/>
      <c r="I105" s="73"/>
      <c r="J105" s="72"/>
      <c r="K105" s="72"/>
      <c r="L105" s="72"/>
      <c r="M105" s="71"/>
      <c r="N105" s="71"/>
      <c r="O105" s="74" t="str">
        <f>IF($E105="","",IF(OR($E105=Settings!$B$2,$E105=Settings!$B$3),"q3mos Review or less",IF(OR($E105="deceased",$E105="Discharged",$E105="No AP - coding issue"),"None","q6mos Review or less")))</f>
        <v/>
      </c>
      <c r="P105" s="75"/>
      <c r="Q105" s="76"/>
      <c r="R105" s="76"/>
      <c r="S105" s="77" t="str" cm="1">
        <f t="array" ref="S105">IFERROR(IF(OR(R105="Titration (Dose Reduction Trial)",R105="Change Drug Class",R105="Change Frequency",R105="change drug, same class",R105="increase"),P105+31,_xlfn.IFS(R105="discontinue","",O105="q3mos review or less",P105+92,O105="q6mos review or less",P105+184,O105="none","")),"")</f>
        <v/>
      </c>
      <c r="T105" s="74" t="str" cm="1">
        <f t="array" ref="T105">IFERROR(IF(OR(E105="No AP - Coding Issue",R105="Discontinue",R105="for comfort care orders"),"Update MDS Coding",_xlfn.IFS(O105="q3mos review or less","Renew Consent and Review Care Plan",O105="q6mos review or less","Review Care Plan")),"")</f>
        <v/>
      </c>
      <c r="U105" s="78"/>
    </row>
    <row r="106" spans="1:21" s="79" customFormat="1" x14ac:dyDescent="0.25">
      <c r="A106" s="80"/>
      <c r="B106" s="69"/>
      <c r="C106" s="71"/>
      <c r="D106" s="71"/>
      <c r="E106" s="70"/>
      <c r="F106" s="71"/>
      <c r="G106" s="72"/>
      <c r="H106" s="71"/>
      <c r="I106" s="73"/>
      <c r="J106" s="72"/>
      <c r="K106" s="72"/>
      <c r="L106" s="72"/>
      <c r="M106" s="71"/>
      <c r="N106" s="71"/>
      <c r="O106" s="74" t="str">
        <f>IF($E106="","",IF(OR($E106=Settings!$B$2,$E106=Settings!$B$3),"q3mos Review or less",IF(OR($E106="deceased",$E106="Discharged",$E106="No AP - coding issue"),"None","q6mos Review or less")))</f>
        <v/>
      </c>
      <c r="P106" s="75"/>
      <c r="Q106" s="76"/>
      <c r="R106" s="76"/>
      <c r="S106" s="77" t="str" cm="1">
        <f t="array" ref="S106">IFERROR(IF(OR(R106="Titration (Dose Reduction Trial)",R106="Change Drug Class",R106="Change Frequency",R106="change drug, same class",R106="increase"),P106+31,_xlfn.IFS(R106="discontinue","",O106="q3mos review or less",P106+92,O106="q6mos review or less",P106+184,O106="none","")),"")</f>
        <v/>
      </c>
      <c r="T106" s="74" t="str" cm="1">
        <f t="array" ref="T106">IFERROR(IF(OR(E106="No AP - Coding Issue",R106="Discontinue",R106="for comfort care orders"),"Update MDS Coding",_xlfn.IFS(O106="q3mos review or less","Renew Consent and Review Care Plan",O106="q6mos review or less","Review Care Plan")),"")</f>
        <v/>
      </c>
      <c r="U106" s="78"/>
    </row>
    <row r="107" spans="1:21" s="79" customFormat="1" x14ac:dyDescent="0.25">
      <c r="A107" s="80"/>
      <c r="B107" s="69"/>
      <c r="C107" s="71"/>
      <c r="D107" s="71"/>
      <c r="E107" s="70"/>
      <c r="F107" s="71"/>
      <c r="G107" s="72"/>
      <c r="H107" s="71"/>
      <c r="I107" s="73"/>
      <c r="J107" s="72"/>
      <c r="K107" s="72"/>
      <c r="L107" s="72"/>
      <c r="M107" s="71"/>
      <c r="N107" s="71"/>
      <c r="O107" s="74" t="str">
        <f>IF($E107="","",IF(OR($E107=Settings!$B$2,$E107=Settings!$B$3),"q3mos Review or less",IF(OR($E107="deceased",$E107="Discharged",$E107="No AP - coding issue"),"None","q6mos Review or less")))</f>
        <v/>
      </c>
      <c r="P107" s="75"/>
      <c r="Q107" s="76"/>
      <c r="R107" s="76"/>
      <c r="S107" s="77" t="str" cm="1">
        <f t="array" ref="S107">IFERROR(IF(OR(R107="Titration (Dose Reduction Trial)",R107="Change Drug Class",R107="Change Frequency",R107="change drug, same class",R107="increase"),P107+31,_xlfn.IFS(R107="discontinue","",O107="q3mos review or less",P107+92,O107="q6mos review or less",P107+184,O107="none","")),"")</f>
        <v/>
      </c>
      <c r="T107" s="74" t="str" cm="1">
        <f t="array" ref="T107">IFERROR(IF(OR(E107="No AP - Coding Issue",R107="Discontinue",R107="for comfort care orders"),"Update MDS Coding",_xlfn.IFS(O107="q3mos review or less","Renew Consent and Review Care Plan",O107="q6mos review or less","Review Care Plan")),"")</f>
        <v/>
      </c>
      <c r="U107" s="78"/>
    </row>
    <row r="108" spans="1:21" s="79" customFormat="1" x14ac:dyDescent="0.25">
      <c r="A108" s="80"/>
      <c r="B108" s="69"/>
      <c r="C108" s="71"/>
      <c r="D108" s="71"/>
      <c r="E108" s="70"/>
      <c r="F108" s="71"/>
      <c r="G108" s="72"/>
      <c r="H108" s="71"/>
      <c r="I108" s="73"/>
      <c r="J108" s="72"/>
      <c r="K108" s="72"/>
      <c r="L108" s="72"/>
      <c r="M108" s="71"/>
      <c r="N108" s="71"/>
      <c r="O108" s="74" t="str">
        <f>IF($E108="","",IF(OR($E108=Settings!$B$2,$E108=Settings!$B$3),"q3mos Review or less",IF(OR($E108="deceased",$E108="Discharged",$E108="No AP - coding issue"),"None","q6mos Review or less")))</f>
        <v/>
      </c>
      <c r="P108" s="75"/>
      <c r="Q108" s="76"/>
      <c r="R108" s="76"/>
      <c r="S108" s="77" t="str" cm="1">
        <f t="array" ref="S108">IFERROR(IF(OR(R108="Titration (Dose Reduction Trial)",R108="Change Drug Class",R108="Change Frequency",R108="change drug, same class",R108="increase"),P108+31,_xlfn.IFS(R108="discontinue","",O108="q3mos review or less",P108+92,O108="q6mos review or less",P108+184,O108="none","")),"")</f>
        <v/>
      </c>
      <c r="T108" s="74" t="str" cm="1">
        <f t="array" ref="T108">IFERROR(IF(OR(E108="No AP - Coding Issue",R108="Discontinue",R108="for comfort care orders"),"Update MDS Coding",_xlfn.IFS(O108="q3mos review or less","Renew Consent and Review Care Plan",O108="q6mos review or less","Review Care Plan")),"")</f>
        <v/>
      </c>
      <c r="U108" s="78"/>
    </row>
    <row r="109" spans="1:21" s="79" customFormat="1" x14ac:dyDescent="0.25">
      <c r="A109" s="80"/>
      <c r="B109" s="69"/>
      <c r="C109" s="71"/>
      <c r="D109" s="71"/>
      <c r="E109" s="70"/>
      <c r="F109" s="71"/>
      <c r="G109" s="72"/>
      <c r="H109" s="71"/>
      <c r="I109" s="73"/>
      <c r="J109" s="72"/>
      <c r="K109" s="72"/>
      <c r="L109" s="72"/>
      <c r="M109" s="71"/>
      <c r="N109" s="71"/>
      <c r="O109" s="74" t="str">
        <f>IF($E109="","",IF(OR($E109=Settings!$B$2,$E109=Settings!$B$3),"q3mos Review or less",IF(OR($E109="deceased",$E109="Discharged",$E109="No AP - coding issue"),"None","q6mos Review or less")))</f>
        <v/>
      </c>
      <c r="P109" s="75"/>
      <c r="Q109" s="76"/>
      <c r="R109" s="76"/>
      <c r="S109" s="77" t="str" cm="1">
        <f t="array" ref="S109">IFERROR(IF(OR(R109="Titration (Dose Reduction Trial)",R109="Change Drug Class",R109="Change Frequency",R109="change drug, same class",R109="increase"),P109+31,_xlfn.IFS(R109="discontinue","",O109="q3mos review or less",P109+92,O109="q6mos review or less",P109+184,O109="none","")),"")</f>
        <v/>
      </c>
      <c r="T109" s="74" t="str" cm="1">
        <f t="array" ref="T109">IFERROR(IF(OR(E109="No AP - Coding Issue",R109="Discontinue",R109="for comfort care orders"),"Update MDS Coding",_xlfn.IFS(O109="q3mos review or less","Renew Consent and Review Care Plan",O109="q6mos review or less","Review Care Plan")),"")</f>
        <v/>
      </c>
      <c r="U109" s="78"/>
    </row>
    <row r="110" spans="1:21" s="79" customFormat="1" x14ac:dyDescent="0.25">
      <c r="A110" s="80"/>
      <c r="B110" s="69"/>
      <c r="C110" s="71"/>
      <c r="D110" s="71"/>
      <c r="E110" s="70"/>
      <c r="F110" s="71"/>
      <c r="G110" s="72"/>
      <c r="H110" s="71"/>
      <c r="I110" s="73"/>
      <c r="J110" s="72"/>
      <c r="K110" s="72"/>
      <c r="L110" s="72"/>
      <c r="M110" s="71"/>
      <c r="N110" s="71"/>
      <c r="O110" s="74" t="str">
        <f>IF($E110="","",IF(OR($E110=Settings!$B$2,$E110=Settings!$B$3),"q3mos Review or less",IF(OR($E110="deceased",$E110="Discharged",$E110="No AP - coding issue"),"None","q6mos Review or less")))</f>
        <v/>
      </c>
      <c r="P110" s="75"/>
      <c r="Q110" s="76"/>
      <c r="R110" s="76"/>
      <c r="S110" s="77" t="str" cm="1">
        <f t="array" ref="S110">IFERROR(IF(OR(R110="Titration (Dose Reduction Trial)",R110="Change Drug Class",R110="Change Frequency",R110="change drug, same class",R110="increase"),P110+31,_xlfn.IFS(R110="discontinue","",O110="q3mos review or less",P110+92,O110="q6mos review or less",P110+184,O110="none","")),"")</f>
        <v/>
      </c>
      <c r="T110" s="74" t="str" cm="1">
        <f t="array" ref="T110">IFERROR(IF(OR(E110="No AP - Coding Issue",R110="Discontinue",R110="for comfort care orders"),"Update MDS Coding",_xlfn.IFS(O110="q3mos review or less","Renew Consent and Review Care Plan",O110="q6mos review or less","Review Care Plan")),"")</f>
        <v/>
      </c>
      <c r="U110" s="78"/>
    </row>
    <row r="111" spans="1:21" s="79" customFormat="1" x14ac:dyDescent="0.25">
      <c r="A111" s="80"/>
      <c r="B111" s="69"/>
      <c r="C111" s="71"/>
      <c r="D111" s="71"/>
      <c r="E111" s="70"/>
      <c r="F111" s="71"/>
      <c r="G111" s="72"/>
      <c r="H111" s="71"/>
      <c r="I111" s="73"/>
      <c r="J111" s="72"/>
      <c r="K111" s="72"/>
      <c r="L111" s="72"/>
      <c r="M111" s="71"/>
      <c r="N111" s="71"/>
      <c r="O111" s="74" t="str">
        <f>IF($E111="","",IF(OR($E111=Settings!$B$2,$E111=Settings!$B$3),"q3mos Review or less",IF(OR($E111="deceased",$E111="Discharged",$E111="No AP - coding issue"),"None","q6mos Review or less")))</f>
        <v/>
      </c>
      <c r="P111" s="75"/>
      <c r="Q111" s="76"/>
      <c r="R111" s="76"/>
      <c r="S111" s="77" t="str" cm="1">
        <f t="array" ref="S111">IFERROR(IF(OR(R111="Titration (Dose Reduction Trial)",R111="Change Drug Class",R111="Change Frequency",R111="change drug, same class",R111="increase"),P111+31,_xlfn.IFS(R111="discontinue","",O111="q3mos review or less",P111+92,O111="q6mos review or less",P111+184,O111="none","")),"")</f>
        <v/>
      </c>
      <c r="T111" s="74" t="str" cm="1">
        <f t="array" ref="T111">IFERROR(IF(OR(E111="No AP - Coding Issue",R111="Discontinue",R111="for comfort care orders"),"Update MDS Coding",_xlfn.IFS(O111="q3mos review or less","Renew Consent and Review Care Plan",O111="q6mos review or less","Review Care Plan")),"")</f>
        <v/>
      </c>
      <c r="U111" s="78"/>
    </row>
    <row r="112" spans="1:21" s="79" customFormat="1" x14ac:dyDescent="0.25">
      <c r="A112" s="80"/>
      <c r="B112" s="69"/>
      <c r="C112" s="71"/>
      <c r="D112" s="71"/>
      <c r="E112" s="70"/>
      <c r="F112" s="71"/>
      <c r="G112" s="72"/>
      <c r="H112" s="71"/>
      <c r="I112" s="73"/>
      <c r="J112" s="72"/>
      <c r="K112" s="72"/>
      <c r="L112" s="72"/>
      <c r="M112" s="71"/>
      <c r="N112" s="71"/>
      <c r="O112" s="74" t="str">
        <f>IF($E112="","",IF(OR($E112=Settings!$B$2,$E112=Settings!$B$3),"q3mos Review or less",IF(OR($E112="deceased",$E112="Discharged",$E112="No AP - coding issue"),"None","q6mos Review or less")))</f>
        <v/>
      </c>
      <c r="P112" s="75"/>
      <c r="Q112" s="76"/>
      <c r="R112" s="76"/>
      <c r="S112" s="77" t="str" cm="1">
        <f t="array" ref="S112">IFERROR(IF(OR(R112="Titration (Dose Reduction Trial)",R112="Change Drug Class",R112="Change Frequency",R112="change drug, same class",R112="increase"),P112+31,_xlfn.IFS(R112="discontinue","",O112="q3mos review or less",P112+92,O112="q6mos review or less",P112+184,O112="none","")),"")</f>
        <v/>
      </c>
      <c r="T112" s="74" t="str" cm="1">
        <f t="array" ref="T112">IFERROR(IF(OR(E112="No AP - Coding Issue",R112="Discontinue",R112="for comfort care orders"),"Update MDS Coding",_xlfn.IFS(O112="q3mos review or less","Renew Consent and Review Care Plan",O112="q6mos review or less","Review Care Plan")),"")</f>
        <v/>
      </c>
      <c r="U112" s="78"/>
    </row>
    <row r="113" spans="1:21" s="79" customFormat="1" x14ac:dyDescent="0.25">
      <c r="A113" s="80"/>
      <c r="B113" s="69"/>
      <c r="C113" s="71"/>
      <c r="D113" s="71"/>
      <c r="E113" s="70"/>
      <c r="F113" s="71"/>
      <c r="G113" s="72"/>
      <c r="H113" s="71"/>
      <c r="I113" s="73"/>
      <c r="J113" s="72"/>
      <c r="K113" s="72"/>
      <c r="L113" s="72"/>
      <c r="M113" s="71"/>
      <c r="N113" s="71"/>
      <c r="O113" s="74" t="str">
        <f>IF($E113="","",IF(OR($E113=Settings!$B$2,$E113=Settings!$B$3),"q3mos Review or less",IF(OR($E113="deceased",$E113="Discharged",$E113="No AP - coding issue"),"None","q6mos Review or less")))</f>
        <v/>
      </c>
      <c r="P113" s="75"/>
      <c r="Q113" s="76"/>
      <c r="R113" s="76"/>
      <c r="S113" s="77" t="str" cm="1">
        <f t="array" ref="S113">IFERROR(IF(OR(R113="Titration (Dose Reduction Trial)",R113="Change Drug Class",R113="Change Frequency",R113="change drug, same class",R113="increase"),P113+31,_xlfn.IFS(R113="discontinue","",O113="q3mos review or less",P113+92,O113="q6mos review or less",P113+184,O113="none","")),"")</f>
        <v/>
      </c>
      <c r="T113" s="74" t="str" cm="1">
        <f t="array" ref="T113">IFERROR(IF(OR(E113="No AP - Coding Issue",R113="Discontinue",R113="for comfort care orders"),"Update MDS Coding",_xlfn.IFS(O113="q3mos review or less","Renew Consent and Review Care Plan",O113="q6mos review or less","Review Care Plan")),"")</f>
        <v/>
      </c>
      <c r="U113" s="78"/>
    </row>
    <row r="114" spans="1:21" s="79" customFormat="1" x14ac:dyDescent="0.25">
      <c r="A114" s="80"/>
      <c r="B114" s="69"/>
      <c r="C114" s="71"/>
      <c r="D114" s="71"/>
      <c r="E114" s="70"/>
      <c r="F114" s="71"/>
      <c r="G114" s="72"/>
      <c r="H114" s="71"/>
      <c r="I114" s="73"/>
      <c r="J114" s="72"/>
      <c r="K114" s="72"/>
      <c r="L114" s="72"/>
      <c r="M114" s="71"/>
      <c r="N114" s="71"/>
      <c r="O114" s="74" t="str">
        <f>IF($E114="","",IF(OR($E114=Settings!$B$2,$E114=Settings!$B$3),"q3mos Review or less",IF(OR($E114="deceased",$E114="Discharged",$E114="No AP - coding issue"),"None","q6mos Review or less")))</f>
        <v/>
      </c>
      <c r="P114" s="75"/>
      <c r="Q114" s="76"/>
      <c r="R114" s="76"/>
      <c r="S114" s="77" t="str" cm="1">
        <f t="array" ref="S114">IFERROR(IF(OR(R114="Titration (Dose Reduction Trial)",R114="Change Drug Class",R114="Change Frequency",R114="change drug, same class",R114="increase"),P114+31,_xlfn.IFS(R114="discontinue","",O114="q3mos review or less",P114+92,O114="q6mos review or less",P114+184,O114="none","")),"")</f>
        <v/>
      </c>
      <c r="T114" s="74" t="str" cm="1">
        <f t="array" ref="T114">IFERROR(IF(OR(E114="No AP - Coding Issue",R114="Discontinue",R114="for comfort care orders"),"Update MDS Coding",_xlfn.IFS(O114="q3mos review or less","Renew Consent and Review Care Plan",O114="q6mos review or less","Review Care Plan")),"")</f>
        <v/>
      </c>
      <c r="U114" s="78"/>
    </row>
    <row r="115" spans="1:21" s="79" customFormat="1" x14ac:dyDescent="0.25">
      <c r="A115" s="80"/>
      <c r="B115" s="69"/>
      <c r="C115" s="71"/>
      <c r="D115" s="71"/>
      <c r="E115" s="70"/>
      <c r="F115" s="71"/>
      <c r="G115" s="72"/>
      <c r="H115" s="71"/>
      <c r="I115" s="73"/>
      <c r="J115" s="72"/>
      <c r="K115" s="72"/>
      <c r="L115" s="72"/>
      <c r="M115" s="71"/>
      <c r="N115" s="71"/>
      <c r="O115" s="74" t="str">
        <f>IF($E115="","",IF(OR($E115=Settings!$B$2,$E115=Settings!$B$3),"q3mos Review or less",IF(OR($E115="deceased",$E115="Discharged",$E115="No AP - coding issue"),"None","q6mos Review or less")))</f>
        <v/>
      </c>
      <c r="P115" s="75"/>
      <c r="Q115" s="76"/>
      <c r="R115" s="76"/>
      <c r="S115" s="77" t="str" cm="1">
        <f t="array" ref="S115">IFERROR(IF(OR(R115="Titration (Dose Reduction Trial)",R115="Change Drug Class",R115="Change Frequency",R115="change drug, same class",R115="increase"),P115+31,_xlfn.IFS(R115="discontinue","",O115="q3mos review or less",P115+92,O115="q6mos review or less",P115+184,O115="none","")),"")</f>
        <v/>
      </c>
      <c r="T115" s="74" t="str" cm="1">
        <f t="array" ref="T115">IFERROR(IF(OR(E115="No AP - Coding Issue",R115="Discontinue",R115="for comfort care orders"),"Update MDS Coding",_xlfn.IFS(O115="q3mos review or less","Renew Consent and Review Care Plan",O115="q6mos review or less","Review Care Plan")),"")</f>
        <v/>
      </c>
      <c r="U115" s="78"/>
    </row>
    <row r="116" spans="1:21" s="79" customFormat="1" x14ac:dyDescent="0.25">
      <c r="A116" s="80"/>
      <c r="B116" s="69"/>
      <c r="C116" s="71"/>
      <c r="D116" s="71"/>
      <c r="E116" s="70"/>
      <c r="F116" s="71"/>
      <c r="G116" s="72"/>
      <c r="H116" s="71"/>
      <c r="I116" s="73"/>
      <c r="J116" s="72"/>
      <c r="K116" s="72"/>
      <c r="L116" s="72"/>
      <c r="M116" s="71"/>
      <c r="N116" s="71"/>
      <c r="O116" s="74" t="str">
        <f>IF($E116="","",IF(OR($E116=Settings!$B$2,$E116=Settings!$B$3),"q3mos Review or less",IF(OR($E116="deceased",$E116="Discharged",$E116="No AP - coding issue"),"None","q6mos Review or less")))</f>
        <v/>
      </c>
      <c r="P116" s="75"/>
      <c r="Q116" s="76"/>
      <c r="R116" s="76"/>
      <c r="S116" s="77" t="str" cm="1">
        <f t="array" ref="S116">IFERROR(IF(OR(R116="Titration (Dose Reduction Trial)",R116="Change Drug Class",R116="Change Frequency",R116="change drug, same class",R116="increase"),P116+31,_xlfn.IFS(R116="discontinue","",O116="q3mos review or less",P116+92,O116="q6mos review or less",P116+184,O116="none","")),"")</f>
        <v/>
      </c>
      <c r="T116" s="74" t="str" cm="1">
        <f t="array" ref="T116">IFERROR(IF(OR(E116="No AP - Coding Issue",R116="Discontinue",R116="for comfort care orders"),"Update MDS Coding",_xlfn.IFS(O116="q3mos review or less","Renew Consent and Review Care Plan",O116="q6mos review or less","Review Care Plan")),"")</f>
        <v/>
      </c>
      <c r="U116" s="78"/>
    </row>
    <row r="117" spans="1:21" s="79" customFormat="1" x14ac:dyDescent="0.25">
      <c r="A117" s="80"/>
      <c r="B117" s="69"/>
      <c r="C117" s="71"/>
      <c r="D117" s="71"/>
      <c r="E117" s="70"/>
      <c r="F117" s="71"/>
      <c r="G117" s="72"/>
      <c r="H117" s="71"/>
      <c r="I117" s="73"/>
      <c r="J117" s="72"/>
      <c r="K117" s="72"/>
      <c r="L117" s="72"/>
      <c r="M117" s="71"/>
      <c r="N117" s="71"/>
      <c r="O117" s="74" t="str">
        <f>IF($E117="","",IF(OR($E117=Settings!$B$2,$E117=Settings!$B$3),"q3mos Review or less",IF(OR($E117="deceased",$E117="Discharged",$E117="No AP - coding issue"),"None","q6mos Review or less")))</f>
        <v/>
      </c>
      <c r="P117" s="75"/>
      <c r="Q117" s="76"/>
      <c r="R117" s="76"/>
      <c r="S117" s="77" t="str" cm="1">
        <f t="array" ref="S117">IFERROR(IF(OR(R117="Titration (Dose Reduction Trial)",R117="Change Drug Class",R117="Change Frequency",R117="change drug, same class",R117="increase"),P117+31,_xlfn.IFS(R117="discontinue","",O117="q3mos review or less",P117+92,O117="q6mos review or less",P117+184,O117="none","")),"")</f>
        <v/>
      </c>
      <c r="T117" s="74" t="str" cm="1">
        <f t="array" ref="T117">IFERROR(IF(OR(E117="No AP - Coding Issue",R117="Discontinue",R117="for comfort care orders"),"Update MDS Coding",_xlfn.IFS(O117="q3mos review or less","Renew Consent and Review Care Plan",O117="q6mos review or less","Review Care Plan")),"")</f>
        <v/>
      </c>
      <c r="U117" s="78"/>
    </row>
    <row r="118" spans="1:21" s="79" customFormat="1" x14ac:dyDescent="0.25">
      <c r="A118" s="80"/>
      <c r="B118" s="69"/>
      <c r="C118" s="71"/>
      <c r="D118" s="71"/>
      <c r="E118" s="70"/>
      <c r="F118" s="71"/>
      <c r="G118" s="72"/>
      <c r="H118" s="71"/>
      <c r="I118" s="73"/>
      <c r="J118" s="72"/>
      <c r="K118" s="72"/>
      <c r="L118" s="72"/>
      <c r="M118" s="71"/>
      <c r="N118" s="71"/>
      <c r="O118" s="74" t="str">
        <f>IF($E118="","",IF(OR($E118=Settings!$B$2,$E118=Settings!$B$3),"q3mos Review or less",IF(OR($E118="deceased",$E118="Discharged",$E118="No AP - coding issue"),"None","q6mos Review or less")))</f>
        <v/>
      </c>
      <c r="P118" s="75"/>
      <c r="Q118" s="76"/>
      <c r="R118" s="76"/>
      <c r="S118" s="77" t="str" cm="1">
        <f t="array" ref="S118">IFERROR(IF(OR(R118="Titration (Dose Reduction Trial)",R118="Change Drug Class",R118="Change Frequency",R118="change drug, same class",R118="increase"),P118+31,_xlfn.IFS(R118="discontinue","",O118="q3mos review or less",P118+92,O118="q6mos review or less",P118+184,O118="none","")),"")</f>
        <v/>
      </c>
      <c r="T118" s="74" t="str" cm="1">
        <f t="array" ref="T118">IFERROR(IF(OR(E118="No AP - Coding Issue",R118="Discontinue",R118="for comfort care orders"),"Update MDS Coding",_xlfn.IFS(O118="q3mos review or less","Renew Consent and Review Care Plan",O118="q6mos review or less","Review Care Plan")),"")</f>
        <v/>
      </c>
      <c r="U118" s="78"/>
    </row>
    <row r="119" spans="1:21" s="79" customFormat="1" x14ac:dyDescent="0.25">
      <c r="A119" s="80"/>
      <c r="B119" s="69"/>
      <c r="C119" s="71"/>
      <c r="D119" s="71"/>
      <c r="E119" s="70"/>
      <c r="F119" s="71"/>
      <c r="G119" s="72"/>
      <c r="H119" s="71"/>
      <c r="I119" s="73"/>
      <c r="J119" s="72"/>
      <c r="K119" s="72"/>
      <c r="L119" s="72"/>
      <c r="M119" s="71"/>
      <c r="N119" s="71"/>
      <c r="O119" s="74" t="str">
        <f>IF($E119="","",IF(OR($E119=Settings!$B$2,$E119=Settings!$B$3),"q3mos Review or less",IF(OR($E119="deceased",$E119="Discharged",$E119="No AP - coding issue"),"None","q6mos Review or less")))</f>
        <v/>
      </c>
      <c r="P119" s="75"/>
      <c r="Q119" s="76"/>
      <c r="R119" s="76"/>
      <c r="S119" s="77" t="str" cm="1">
        <f t="array" ref="S119">IFERROR(IF(OR(R119="Titration (Dose Reduction Trial)",R119="Change Drug Class",R119="Change Frequency",R119="change drug, same class",R119="increase"),P119+31,_xlfn.IFS(R119="discontinue","",O119="q3mos review or less",P119+92,O119="q6mos review or less",P119+184,O119="none","")),"")</f>
        <v/>
      </c>
      <c r="T119" s="74" t="str" cm="1">
        <f t="array" ref="T119">IFERROR(IF(OR(E119="No AP - Coding Issue",R119="Discontinue",R119="for comfort care orders"),"Update MDS Coding",_xlfn.IFS(O119="q3mos review or less","Renew Consent and Review Care Plan",O119="q6mos review or less","Review Care Plan")),"")</f>
        <v/>
      </c>
      <c r="U119" s="78"/>
    </row>
    <row r="120" spans="1:21" s="79" customFormat="1" x14ac:dyDescent="0.25">
      <c r="A120" s="80"/>
      <c r="B120" s="69"/>
      <c r="C120" s="71"/>
      <c r="D120" s="71"/>
      <c r="E120" s="70"/>
      <c r="F120" s="71"/>
      <c r="G120" s="72"/>
      <c r="H120" s="71"/>
      <c r="I120" s="73"/>
      <c r="J120" s="72"/>
      <c r="K120" s="72"/>
      <c r="L120" s="72"/>
      <c r="M120" s="71"/>
      <c r="N120" s="71"/>
      <c r="O120" s="74" t="str">
        <f>IF($E120="","",IF(OR($E120=Settings!$B$2,$E120=Settings!$B$3),"q3mos Review or less",IF(OR($E120="deceased",$E120="Discharged",$E120="No AP - coding issue"),"None","q6mos Review or less")))</f>
        <v/>
      </c>
      <c r="P120" s="75"/>
      <c r="Q120" s="76"/>
      <c r="R120" s="76"/>
      <c r="S120" s="77" t="str" cm="1">
        <f t="array" ref="S120">IFERROR(IF(OR(R120="Titration (Dose Reduction Trial)",R120="Change Drug Class",R120="Change Frequency",R120="change drug, same class",R120="increase"),P120+31,_xlfn.IFS(R120="discontinue","",O120="q3mos review or less",P120+92,O120="q6mos review or less",P120+184,O120="none","")),"")</f>
        <v/>
      </c>
      <c r="T120" s="74" t="str" cm="1">
        <f t="array" ref="T120">IFERROR(IF(OR(E120="No AP - Coding Issue",R120="Discontinue",R120="for comfort care orders"),"Update MDS Coding",_xlfn.IFS(O120="q3mos review or less","Renew Consent and Review Care Plan",O120="q6mos review or less","Review Care Plan")),"")</f>
        <v/>
      </c>
      <c r="U120" s="78"/>
    </row>
    <row r="121" spans="1:21" s="79" customFormat="1" x14ac:dyDescent="0.25">
      <c r="A121" s="80"/>
      <c r="B121" s="69"/>
      <c r="C121" s="71"/>
      <c r="D121" s="71"/>
      <c r="E121" s="70"/>
      <c r="F121" s="71"/>
      <c r="G121" s="72"/>
      <c r="H121" s="71"/>
      <c r="I121" s="73"/>
      <c r="J121" s="72"/>
      <c r="K121" s="72"/>
      <c r="L121" s="72"/>
      <c r="M121" s="71"/>
      <c r="N121" s="71"/>
      <c r="O121" s="74" t="str">
        <f>IF($E121="","",IF(OR($E121=Settings!$B$2,$E121=Settings!$B$3),"q3mos Review or less",IF(OR($E121="deceased",$E121="Discharged",$E121="No AP - coding issue"),"None","q6mos Review or less")))</f>
        <v/>
      </c>
      <c r="P121" s="75"/>
      <c r="Q121" s="76"/>
      <c r="R121" s="76"/>
      <c r="S121" s="77" t="str" cm="1">
        <f t="array" ref="S121">IFERROR(IF(OR(R121="Titration (Dose Reduction Trial)",R121="Change Drug Class",R121="Change Frequency",R121="change drug, same class",R121="increase"),P121+31,_xlfn.IFS(R121="discontinue","",O121="q3mos review or less",P121+92,O121="q6mos review or less",P121+184,O121="none","")),"")</f>
        <v/>
      </c>
      <c r="T121" s="74" t="str" cm="1">
        <f t="array" ref="T121">IFERROR(IF(OR(E121="No AP - Coding Issue",R121="Discontinue",R121="for comfort care orders"),"Update MDS Coding",_xlfn.IFS(O121="q3mos review or less","Renew Consent and Review Care Plan",O121="q6mos review or less","Review Care Plan")),"")</f>
        <v/>
      </c>
      <c r="U121" s="78"/>
    </row>
    <row r="122" spans="1:21" s="79" customFormat="1" x14ac:dyDescent="0.25">
      <c r="A122" s="80"/>
      <c r="B122" s="69"/>
      <c r="C122" s="71"/>
      <c r="D122" s="71"/>
      <c r="E122" s="70"/>
      <c r="F122" s="71"/>
      <c r="G122" s="72"/>
      <c r="H122" s="71"/>
      <c r="I122" s="73"/>
      <c r="J122" s="72"/>
      <c r="K122" s="72"/>
      <c r="L122" s="72"/>
      <c r="M122" s="71"/>
      <c r="N122" s="71"/>
      <c r="O122" s="74" t="str">
        <f>IF($E122="","",IF(OR($E122=Settings!$B$2,$E122=Settings!$B$3),"q3mos Review or less",IF(OR($E122="deceased",$E122="Discharged",$E122="No AP - coding issue"),"None","q6mos Review or less")))</f>
        <v/>
      </c>
      <c r="P122" s="75"/>
      <c r="Q122" s="76"/>
      <c r="R122" s="76"/>
      <c r="S122" s="77" t="str" cm="1">
        <f t="array" ref="S122">IFERROR(IF(OR(R122="Titration (Dose Reduction Trial)",R122="Change Drug Class",R122="Change Frequency",R122="change drug, same class",R122="increase"),P122+31,_xlfn.IFS(R122="discontinue","",O122="q3mos review or less",P122+92,O122="q6mos review or less",P122+184,O122="none","")),"")</f>
        <v/>
      </c>
      <c r="T122" s="74" t="str" cm="1">
        <f t="array" ref="T122">IFERROR(IF(OR(E122="No AP - Coding Issue",R122="Discontinue",R122="for comfort care orders"),"Update MDS Coding",_xlfn.IFS(O122="q3mos review or less","Renew Consent and Review Care Plan",O122="q6mos review or less","Review Care Plan")),"")</f>
        <v/>
      </c>
      <c r="U122" s="78"/>
    </row>
    <row r="123" spans="1:21" s="79" customFormat="1" x14ac:dyDescent="0.25">
      <c r="A123" s="80"/>
      <c r="B123" s="69"/>
      <c r="C123" s="71"/>
      <c r="D123" s="71"/>
      <c r="E123" s="70"/>
      <c r="F123" s="71"/>
      <c r="G123" s="72"/>
      <c r="H123" s="71"/>
      <c r="I123" s="73"/>
      <c r="J123" s="72"/>
      <c r="K123" s="72"/>
      <c r="L123" s="72"/>
      <c r="M123" s="71"/>
      <c r="N123" s="71"/>
      <c r="O123" s="74" t="str">
        <f>IF($E123="","",IF(OR($E123=Settings!$B$2,$E123=Settings!$B$3),"q3mos Review or less",IF(OR($E123="deceased",$E123="Discharged",$E123="No AP - coding issue"),"None","q6mos Review or less")))</f>
        <v/>
      </c>
      <c r="P123" s="75"/>
      <c r="Q123" s="76"/>
      <c r="R123" s="76"/>
      <c r="S123" s="77" t="str" cm="1">
        <f t="array" ref="S123">IFERROR(IF(OR(R123="Titration (Dose Reduction Trial)",R123="Change Drug Class",R123="Change Frequency",R123="change drug, same class",R123="increase"),P123+31,_xlfn.IFS(R123="discontinue","",O123="q3mos review or less",P123+92,O123="q6mos review or less",P123+184,O123="none","")),"")</f>
        <v/>
      </c>
      <c r="T123" s="74" t="str" cm="1">
        <f t="array" ref="T123">IFERROR(IF(OR(E123="No AP - Coding Issue",R123="Discontinue",R123="for comfort care orders"),"Update MDS Coding",_xlfn.IFS(O123="q3mos review or less","Renew Consent and Review Care Plan",O123="q6mos review or less","Review Care Plan")),"")</f>
        <v/>
      </c>
      <c r="U123" s="78"/>
    </row>
    <row r="124" spans="1:21" s="79" customFormat="1" x14ac:dyDescent="0.25">
      <c r="A124" s="80"/>
      <c r="B124" s="69"/>
      <c r="C124" s="71"/>
      <c r="D124" s="71"/>
      <c r="E124" s="70"/>
      <c r="F124" s="71"/>
      <c r="G124" s="72"/>
      <c r="H124" s="71"/>
      <c r="I124" s="73"/>
      <c r="J124" s="72"/>
      <c r="K124" s="72"/>
      <c r="L124" s="72"/>
      <c r="M124" s="71"/>
      <c r="N124" s="71"/>
      <c r="O124" s="74" t="str">
        <f>IF($E124="","",IF(OR($E124=Settings!$B$2,$E124=Settings!$B$3),"q3mos Review or less",IF(OR($E124="deceased",$E124="Discharged",$E124="No AP - coding issue"),"None","q6mos Review or less")))</f>
        <v/>
      </c>
      <c r="P124" s="75"/>
      <c r="Q124" s="76"/>
      <c r="R124" s="76"/>
      <c r="S124" s="77" t="str" cm="1">
        <f t="array" ref="S124">IFERROR(IF(OR(R124="Titration (Dose Reduction Trial)",R124="Change Drug Class",R124="Change Frequency",R124="change drug, same class",R124="increase"),P124+31,_xlfn.IFS(R124="discontinue","",O124="q3mos review or less",P124+92,O124="q6mos review or less",P124+184,O124="none","")),"")</f>
        <v/>
      </c>
      <c r="T124" s="74" t="str" cm="1">
        <f t="array" ref="T124">IFERROR(IF(OR(E124="No AP - Coding Issue",R124="Discontinue",R124="for comfort care orders"),"Update MDS Coding",_xlfn.IFS(O124="q3mos review or less","Renew Consent and Review Care Plan",O124="q6mos review or less","Review Care Plan")),"")</f>
        <v/>
      </c>
      <c r="U124" s="78"/>
    </row>
    <row r="125" spans="1:21" s="79" customFormat="1" x14ac:dyDescent="0.25">
      <c r="A125" s="80"/>
      <c r="B125" s="69"/>
      <c r="C125" s="71"/>
      <c r="D125" s="71"/>
      <c r="E125" s="70"/>
      <c r="F125" s="71"/>
      <c r="G125" s="72"/>
      <c r="H125" s="71"/>
      <c r="I125" s="73"/>
      <c r="J125" s="72"/>
      <c r="K125" s="72"/>
      <c r="L125" s="72"/>
      <c r="M125" s="71"/>
      <c r="N125" s="71"/>
      <c r="O125" s="74" t="str">
        <f>IF($E125="","",IF(OR($E125=Settings!$B$2,$E125=Settings!$B$3),"q3mos Review or less",IF(OR($E125="deceased",$E125="Discharged",$E125="No AP - coding issue"),"None","q6mos Review or less")))</f>
        <v/>
      </c>
      <c r="P125" s="75"/>
      <c r="Q125" s="76"/>
      <c r="R125" s="76"/>
      <c r="S125" s="77" t="str" cm="1">
        <f t="array" ref="S125">IFERROR(IF(OR(R125="Titration (Dose Reduction Trial)",R125="Change Drug Class",R125="Change Frequency",R125="change drug, same class",R125="increase"),P125+31,_xlfn.IFS(R125="discontinue","",O125="q3mos review or less",P125+92,O125="q6mos review or less",P125+184,O125="none","")),"")</f>
        <v/>
      </c>
      <c r="T125" s="74" t="str" cm="1">
        <f t="array" ref="T125">IFERROR(IF(OR(E125="No AP - Coding Issue",R125="Discontinue",R125="for comfort care orders"),"Update MDS Coding",_xlfn.IFS(O125="q3mos review or less","Renew Consent and Review Care Plan",O125="q6mos review or less","Review Care Plan")),"")</f>
        <v/>
      </c>
      <c r="U125" s="78"/>
    </row>
    <row r="126" spans="1:21" s="79" customFormat="1" x14ac:dyDescent="0.25">
      <c r="A126" s="80"/>
      <c r="B126" s="69"/>
      <c r="C126" s="71"/>
      <c r="D126" s="71"/>
      <c r="E126" s="70"/>
      <c r="F126" s="71"/>
      <c r="G126" s="72"/>
      <c r="H126" s="71"/>
      <c r="I126" s="73"/>
      <c r="J126" s="72"/>
      <c r="K126" s="72"/>
      <c r="L126" s="72"/>
      <c r="M126" s="71"/>
      <c r="N126" s="71"/>
      <c r="O126" s="74" t="str">
        <f>IF($E126="","",IF(OR($E126=Settings!$B$2,$E126=Settings!$B$3),"q3mos Review or less",IF(OR($E126="deceased",$E126="Discharged",$E126="No AP - coding issue"),"None","q6mos Review or less")))</f>
        <v/>
      </c>
      <c r="P126" s="75"/>
      <c r="Q126" s="76"/>
      <c r="R126" s="76"/>
      <c r="S126" s="77" t="str" cm="1">
        <f t="array" ref="S126">IFERROR(IF(OR(R126="Titration (Dose Reduction Trial)",R126="Change Drug Class",R126="Change Frequency",R126="change drug, same class",R126="increase"),P126+31,_xlfn.IFS(R126="discontinue","",O126="q3mos review or less",P126+92,O126="q6mos review or less",P126+184,O126="none","")),"")</f>
        <v/>
      </c>
      <c r="T126" s="74" t="str" cm="1">
        <f t="array" ref="T126">IFERROR(IF(OR(E126="No AP - Coding Issue",R126="Discontinue",R126="for comfort care orders"),"Update MDS Coding",_xlfn.IFS(O126="q3mos review or less","Renew Consent and Review Care Plan",O126="q6mos review or less","Review Care Plan")),"")</f>
        <v/>
      </c>
      <c r="U126" s="78"/>
    </row>
    <row r="127" spans="1:21" s="79" customFormat="1" x14ac:dyDescent="0.25">
      <c r="A127" s="80"/>
      <c r="B127" s="69"/>
      <c r="C127" s="71"/>
      <c r="D127" s="71"/>
      <c r="E127" s="70"/>
      <c r="F127" s="71"/>
      <c r="G127" s="72"/>
      <c r="H127" s="71"/>
      <c r="I127" s="73"/>
      <c r="J127" s="72"/>
      <c r="K127" s="72"/>
      <c r="L127" s="72"/>
      <c r="M127" s="71"/>
      <c r="N127" s="71"/>
      <c r="O127" s="74" t="str">
        <f>IF($E127="","",IF(OR($E127=Settings!$B$2,$E127=Settings!$B$3),"q3mos Review or less",IF(OR($E127="deceased",$E127="Discharged",$E127="No AP - coding issue"),"None","q6mos Review or less")))</f>
        <v/>
      </c>
      <c r="P127" s="75"/>
      <c r="Q127" s="76"/>
      <c r="R127" s="76"/>
      <c r="S127" s="77" t="str" cm="1">
        <f t="array" ref="S127">IFERROR(IF(OR(R127="Titration (Dose Reduction Trial)",R127="Change Drug Class",R127="Change Frequency",R127="change drug, same class",R127="increase"),P127+31,_xlfn.IFS(R127="discontinue","",O127="q3mos review or less",P127+92,O127="q6mos review or less",P127+184,O127="none","")),"")</f>
        <v/>
      </c>
      <c r="T127" s="74" t="str" cm="1">
        <f t="array" ref="T127">IFERROR(IF(OR(E127="No AP - Coding Issue",R127="Discontinue",R127="for comfort care orders"),"Update MDS Coding",_xlfn.IFS(O127="q3mos review or less","Renew Consent and Review Care Plan",O127="q6mos review or less","Review Care Plan")),"")</f>
        <v/>
      </c>
      <c r="U127" s="78"/>
    </row>
    <row r="128" spans="1:21" s="79" customFormat="1" x14ac:dyDescent="0.25">
      <c r="A128" s="80"/>
      <c r="B128" s="69"/>
      <c r="C128" s="71"/>
      <c r="D128" s="71"/>
      <c r="E128" s="70"/>
      <c r="F128" s="71"/>
      <c r="G128" s="72"/>
      <c r="H128" s="71"/>
      <c r="I128" s="73"/>
      <c r="J128" s="72"/>
      <c r="K128" s="72"/>
      <c r="L128" s="72"/>
      <c r="M128" s="71"/>
      <c r="N128" s="71"/>
      <c r="O128" s="74" t="str">
        <f>IF($E128="","",IF(OR($E128=Settings!$B$2,$E128=Settings!$B$3),"q3mos Review or less",IF(OR($E128="deceased",$E128="Discharged",$E128="No AP - coding issue"),"None","q6mos Review or less")))</f>
        <v/>
      </c>
      <c r="P128" s="75"/>
      <c r="Q128" s="76"/>
      <c r="R128" s="76"/>
      <c r="S128" s="77" t="str" cm="1">
        <f t="array" ref="S128">IFERROR(IF(OR(R128="Titration (Dose Reduction Trial)",R128="Change Drug Class",R128="Change Frequency",R128="change drug, same class",R128="increase"),P128+31,_xlfn.IFS(R128="discontinue","",O128="q3mos review or less",P128+92,O128="q6mos review or less",P128+184,O128="none","")),"")</f>
        <v/>
      </c>
      <c r="T128" s="74" t="str" cm="1">
        <f t="array" ref="T128">IFERROR(IF(OR(E128="No AP - Coding Issue",R128="Discontinue",R128="for comfort care orders"),"Update MDS Coding",_xlfn.IFS(O128="q3mos review or less","Renew Consent and Review Care Plan",O128="q6mos review or less","Review Care Plan")),"")</f>
        <v/>
      </c>
      <c r="U128" s="78"/>
    </row>
    <row r="129" spans="1:21" s="79" customFormat="1" x14ac:dyDescent="0.25">
      <c r="A129" s="80"/>
      <c r="B129" s="69"/>
      <c r="C129" s="71"/>
      <c r="D129" s="71"/>
      <c r="E129" s="70"/>
      <c r="F129" s="71"/>
      <c r="G129" s="72"/>
      <c r="H129" s="71"/>
      <c r="I129" s="73"/>
      <c r="J129" s="72"/>
      <c r="K129" s="72"/>
      <c r="L129" s="72"/>
      <c r="M129" s="71"/>
      <c r="N129" s="71"/>
      <c r="O129" s="74" t="str">
        <f>IF($E129="","",IF(OR($E129=Settings!$B$2,$E129=Settings!$B$3),"q3mos Review or less",IF(OR($E129="deceased",$E129="Discharged",$E129="No AP - coding issue"),"None","q6mos Review or less")))</f>
        <v/>
      </c>
      <c r="P129" s="75"/>
      <c r="Q129" s="76"/>
      <c r="R129" s="76"/>
      <c r="S129" s="77" t="str" cm="1">
        <f t="array" ref="S129">IFERROR(IF(OR(R129="Titration (Dose Reduction Trial)",R129="Change Drug Class",R129="Change Frequency",R129="change drug, same class",R129="increase"),P129+31,_xlfn.IFS(R129="discontinue","",O129="q3mos review or less",P129+92,O129="q6mos review or less",P129+184,O129="none","")),"")</f>
        <v/>
      </c>
      <c r="T129" s="74" t="str" cm="1">
        <f t="array" ref="T129">IFERROR(IF(OR(E129="No AP - Coding Issue",R129="Discontinue",R129="for comfort care orders"),"Update MDS Coding",_xlfn.IFS(O129="q3mos review or less","Renew Consent and Review Care Plan",O129="q6mos review or less","Review Care Plan")),"")</f>
        <v/>
      </c>
      <c r="U129" s="78"/>
    </row>
    <row r="130" spans="1:21" s="79" customFormat="1" x14ac:dyDescent="0.25">
      <c r="A130" s="80"/>
      <c r="B130" s="69"/>
      <c r="C130" s="71"/>
      <c r="D130" s="71"/>
      <c r="E130" s="70"/>
      <c r="F130" s="71"/>
      <c r="G130" s="72"/>
      <c r="H130" s="71"/>
      <c r="I130" s="73"/>
      <c r="J130" s="72"/>
      <c r="K130" s="72"/>
      <c r="L130" s="72"/>
      <c r="M130" s="71"/>
      <c r="N130" s="71"/>
      <c r="O130" s="74" t="str">
        <f>IF($E130="","",IF(OR($E130=Settings!$B$2,$E130=Settings!$B$3),"q3mos Review or less",IF(OR($E130="deceased",$E130="Discharged",$E130="No AP - coding issue"),"None","q6mos Review or less")))</f>
        <v/>
      </c>
      <c r="P130" s="75"/>
      <c r="Q130" s="76"/>
      <c r="R130" s="76"/>
      <c r="S130" s="77" t="str" cm="1">
        <f t="array" ref="S130">IFERROR(IF(OR(R130="Titration (Dose Reduction Trial)",R130="Change Drug Class",R130="Change Frequency",R130="change drug, same class",R130="increase"),P130+31,_xlfn.IFS(R130="discontinue","",O130="q3mos review or less",P130+92,O130="q6mos review or less",P130+184,O130="none","")),"")</f>
        <v/>
      </c>
      <c r="T130" s="74" t="str" cm="1">
        <f t="array" ref="T130">IFERROR(IF(OR(E130="No AP - Coding Issue",R130="Discontinue",R130="for comfort care orders"),"Update MDS Coding",_xlfn.IFS(O130="q3mos review or less","Renew Consent and Review Care Plan",O130="q6mos review or less","Review Care Plan")),"")</f>
        <v/>
      </c>
      <c r="U130" s="78"/>
    </row>
    <row r="131" spans="1:21" s="79" customFormat="1" x14ac:dyDescent="0.25">
      <c r="A131" s="80"/>
      <c r="B131" s="69"/>
      <c r="C131" s="71"/>
      <c r="D131" s="71"/>
      <c r="E131" s="70"/>
      <c r="F131" s="71"/>
      <c r="G131" s="72"/>
      <c r="H131" s="71"/>
      <c r="I131" s="73"/>
      <c r="J131" s="72"/>
      <c r="K131" s="72"/>
      <c r="L131" s="72"/>
      <c r="M131" s="71"/>
      <c r="N131" s="71"/>
      <c r="O131" s="74" t="str">
        <f>IF($E131="","",IF(OR($E131=Settings!$B$2,$E131=Settings!$B$3),"q3mos Review or less",IF(OR($E131="deceased",$E131="Discharged",$E131="No AP - coding issue"),"None","q6mos Review or less")))</f>
        <v/>
      </c>
      <c r="P131" s="75"/>
      <c r="Q131" s="76"/>
      <c r="R131" s="76"/>
      <c r="S131" s="77" t="str" cm="1">
        <f t="array" ref="S131">IFERROR(IF(OR(R131="Titration (Dose Reduction Trial)",R131="Change Drug Class",R131="Change Frequency",R131="change drug, same class",R131="increase"),P131+31,_xlfn.IFS(R131="discontinue","",O131="q3mos review or less",P131+92,O131="q6mos review or less",P131+184,O131="none","")),"")</f>
        <v/>
      </c>
      <c r="T131" s="74" t="str" cm="1">
        <f t="array" ref="T131">IFERROR(IF(OR(E131="No AP - Coding Issue",R131="Discontinue",R131="for comfort care orders"),"Update MDS Coding",_xlfn.IFS(O131="q3mos review or less","Renew Consent and Review Care Plan",O131="q6mos review or less","Review Care Plan")),"")</f>
        <v/>
      </c>
      <c r="U131" s="78"/>
    </row>
    <row r="132" spans="1:21" s="79" customFormat="1" x14ac:dyDescent="0.25">
      <c r="A132" s="80"/>
      <c r="B132" s="69"/>
      <c r="C132" s="71"/>
      <c r="D132" s="71"/>
      <c r="E132" s="70"/>
      <c r="F132" s="71"/>
      <c r="G132" s="72"/>
      <c r="H132" s="71"/>
      <c r="I132" s="73"/>
      <c r="J132" s="72"/>
      <c r="K132" s="72"/>
      <c r="L132" s="72"/>
      <c r="M132" s="71"/>
      <c r="N132" s="71"/>
      <c r="O132" s="74" t="str">
        <f>IF($E132="","",IF(OR($E132=Settings!$B$2,$E132=Settings!$B$3),"q3mos Review or less",IF(OR($E132="deceased",$E132="Discharged",$E132="No AP - coding issue"),"None","q6mos Review or less")))</f>
        <v/>
      </c>
      <c r="P132" s="75"/>
      <c r="Q132" s="76"/>
      <c r="R132" s="76"/>
      <c r="S132" s="77" t="str" cm="1">
        <f t="array" ref="S132">IFERROR(IF(OR(R132="Titration (Dose Reduction Trial)",R132="Change Drug Class",R132="Change Frequency",R132="change drug, same class",R132="increase"),P132+31,_xlfn.IFS(R132="discontinue","",O132="q3mos review or less",P132+92,O132="q6mos review or less",P132+184,O132="none","")),"")</f>
        <v/>
      </c>
      <c r="T132" s="74" t="str" cm="1">
        <f t="array" ref="T132">IFERROR(IF(OR(E132="No AP - Coding Issue",R132="Discontinue",R132="for comfort care orders"),"Update MDS Coding",_xlfn.IFS(O132="q3mos review or less","Renew Consent and Review Care Plan",O132="q6mos review or less","Review Care Plan")),"")</f>
        <v/>
      </c>
      <c r="U132" s="78"/>
    </row>
    <row r="133" spans="1:21" s="79" customFormat="1" x14ac:dyDescent="0.25">
      <c r="A133" s="80"/>
      <c r="B133" s="69"/>
      <c r="C133" s="71"/>
      <c r="D133" s="71"/>
      <c r="E133" s="70"/>
      <c r="F133" s="71"/>
      <c r="G133" s="72"/>
      <c r="H133" s="71"/>
      <c r="I133" s="73"/>
      <c r="J133" s="72"/>
      <c r="K133" s="72"/>
      <c r="L133" s="72"/>
      <c r="M133" s="71"/>
      <c r="N133" s="71"/>
      <c r="O133" s="74" t="str">
        <f>IF($E133="","",IF(OR($E133=Settings!$B$2,$E133=Settings!$B$3),"q3mos Review or less",IF(OR($E133="deceased",$E133="Discharged",$E133="No AP - coding issue"),"None","q6mos Review or less")))</f>
        <v/>
      </c>
      <c r="P133" s="75"/>
      <c r="Q133" s="76"/>
      <c r="R133" s="76"/>
      <c r="S133" s="77" t="str" cm="1">
        <f t="array" ref="S133">IFERROR(IF(OR(R133="Titration (Dose Reduction Trial)",R133="Change Drug Class",R133="Change Frequency",R133="change drug, same class",R133="increase"),P133+31,_xlfn.IFS(R133="discontinue","",O133="q3mos review or less",P133+92,O133="q6mos review or less",P133+184,O133="none","")),"")</f>
        <v/>
      </c>
      <c r="T133" s="74" t="str" cm="1">
        <f t="array" ref="T133">IFERROR(IF(OR(E133="No AP - Coding Issue",R133="Discontinue",R133="for comfort care orders"),"Update MDS Coding",_xlfn.IFS(O133="q3mos review or less","Renew Consent and Review Care Plan",O133="q6mos review or less","Review Care Plan")),"")</f>
        <v/>
      </c>
      <c r="U133" s="78"/>
    </row>
    <row r="134" spans="1:21" s="79" customFormat="1" x14ac:dyDescent="0.25">
      <c r="A134" s="80"/>
      <c r="B134" s="69"/>
      <c r="C134" s="71"/>
      <c r="D134" s="71"/>
      <c r="E134" s="70"/>
      <c r="F134" s="71"/>
      <c r="G134" s="72"/>
      <c r="H134" s="71"/>
      <c r="I134" s="73"/>
      <c r="J134" s="72"/>
      <c r="K134" s="72"/>
      <c r="L134" s="72"/>
      <c r="M134" s="71"/>
      <c r="N134" s="71"/>
      <c r="O134" s="74" t="str">
        <f>IF($E134="","",IF(OR($E134=Settings!$B$2,$E134=Settings!$B$3),"q3mos Review or less",IF(OR($E134="deceased",$E134="Discharged",$E134="No AP - coding issue"),"None","q6mos Review or less")))</f>
        <v/>
      </c>
      <c r="P134" s="75"/>
      <c r="Q134" s="76"/>
      <c r="R134" s="76"/>
      <c r="S134" s="77" t="str" cm="1">
        <f t="array" ref="S134">IFERROR(IF(OR(R134="Titration (Dose Reduction Trial)",R134="Change Drug Class",R134="Change Frequency",R134="change drug, same class",R134="increase"),P134+31,_xlfn.IFS(R134="discontinue","",O134="q3mos review or less",P134+92,O134="q6mos review or less",P134+184,O134="none","")),"")</f>
        <v/>
      </c>
      <c r="T134" s="74" t="str" cm="1">
        <f t="array" ref="T134">IFERROR(IF(OR(E134="No AP - Coding Issue",R134="Discontinue",R134="for comfort care orders"),"Update MDS Coding",_xlfn.IFS(O134="q3mos review or less","Renew Consent and Review Care Plan",O134="q6mos review or less","Review Care Plan")),"")</f>
        <v/>
      </c>
      <c r="U134" s="78"/>
    </row>
    <row r="135" spans="1:21" s="79" customFormat="1" x14ac:dyDescent="0.25">
      <c r="A135" s="80"/>
      <c r="B135" s="69"/>
      <c r="C135" s="71"/>
      <c r="D135" s="71"/>
      <c r="E135" s="70"/>
      <c r="F135" s="71"/>
      <c r="G135" s="72"/>
      <c r="H135" s="71"/>
      <c r="I135" s="73"/>
      <c r="J135" s="72"/>
      <c r="K135" s="72"/>
      <c r="L135" s="72"/>
      <c r="M135" s="71"/>
      <c r="N135" s="71"/>
      <c r="O135" s="74" t="str">
        <f>IF($E135="","",IF(OR($E135=Settings!$B$2,$E135=Settings!$B$3),"q3mos Review or less",IF(OR($E135="deceased",$E135="Discharged",$E135="No AP - coding issue"),"None","q6mos Review or less")))</f>
        <v/>
      </c>
      <c r="P135" s="75"/>
      <c r="Q135" s="76"/>
      <c r="R135" s="76"/>
      <c r="S135" s="77" t="str" cm="1">
        <f t="array" ref="S135">IFERROR(IF(OR(R135="Titration (Dose Reduction Trial)",R135="Change Drug Class",R135="Change Frequency",R135="change drug, same class",R135="increase"),P135+31,_xlfn.IFS(R135="discontinue","",O135="q3mos review or less",P135+92,O135="q6mos review or less",P135+184,O135="none","")),"")</f>
        <v/>
      </c>
      <c r="T135" s="74" t="str" cm="1">
        <f t="array" ref="T135">IFERROR(IF(OR(E135="No AP - Coding Issue",R135="Discontinue",R135="for comfort care orders"),"Update MDS Coding",_xlfn.IFS(O135="q3mos review or less","Renew Consent and Review Care Plan",O135="q6mos review or less","Review Care Plan")),"")</f>
        <v/>
      </c>
      <c r="U135" s="78"/>
    </row>
    <row r="136" spans="1:21" s="79" customFormat="1" x14ac:dyDescent="0.25">
      <c r="A136" s="80"/>
      <c r="B136" s="69"/>
      <c r="C136" s="71"/>
      <c r="D136" s="71"/>
      <c r="E136" s="70"/>
      <c r="F136" s="71"/>
      <c r="G136" s="72"/>
      <c r="H136" s="71"/>
      <c r="I136" s="73"/>
      <c r="J136" s="72"/>
      <c r="K136" s="72"/>
      <c r="L136" s="72"/>
      <c r="M136" s="71"/>
      <c r="N136" s="71"/>
      <c r="O136" s="74" t="str">
        <f>IF($E136="","",IF(OR($E136=Settings!$B$2,$E136=Settings!$B$3),"q3mos Review or less",IF(OR($E136="deceased",$E136="Discharged",$E136="No AP - coding issue"),"None","q6mos Review or less")))</f>
        <v/>
      </c>
      <c r="P136" s="75"/>
      <c r="Q136" s="76"/>
      <c r="R136" s="76"/>
      <c r="S136" s="77" t="str" cm="1">
        <f t="array" ref="S136">IFERROR(IF(OR(R136="Titration (Dose Reduction Trial)",R136="Change Drug Class",R136="Change Frequency",R136="change drug, same class",R136="increase"),P136+31,_xlfn.IFS(R136="discontinue","",O136="q3mos review or less",P136+92,O136="q6mos review or less",P136+184,O136="none","")),"")</f>
        <v/>
      </c>
      <c r="T136" s="74" t="str" cm="1">
        <f t="array" ref="T136">IFERROR(IF(OR(E136="No AP - Coding Issue",R136="Discontinue",R136="for comfort care orders"),"Update MDS Coding",_xlfn.IFS(O136="q3mos review or less","Renew Consent and Review Care Plan",O136="q6mos review or less","Review Care Plan")),"")</f>
        <v/>
      </c>
      <c r="U136" s="78"/>
    </row>
    <row r="137" spans="1:21" s="79" customFormat="1" x14ac:dyDescent="0.25">
      <c r="A137" s="80"/>
      <c r="B137" s="69"/>
      <c r="C137" s="71"/>
      <c r="D137" s="71"/>
      <c r="E137" s="70"/>
      <c r="F137" s="71"/>
      <c r="G137" s="72"/>
      <c r="H137" s="71"/>
      <c r="I137" s="73"/>
      <c r="J137" s="72"/>
      <c r="K137" s="72"/>
      <c r="L137" s="72"/>
      <c r="M137" s="71"/>
      <c r="N137" s="71"/>
      <c r="O137" s="74" t="str">
        <f>IF($E137="","",IF(OR($E137=Settings!$B$2,$E137=Settings!$B$3),"q3mos Review or less",IF(OR($E137="deceased",$E137="Discharged",$E137="No AP - coding issue"),"None","q6mos Review or less")))</f>
        <v/>
      </c>
      <c r="P137" s="75"/>
      <c r="Q137" s="76"/>
      <c r="R137" s="76"/>
      <c r="S137" s="77" t="str" cm="1">
        <f t="array" ref="S137">IFERROR(IF(OR(R137="Titration (Dose Reduction Trial)",R137="Change Drug Class",R137="Change Frequency",R137="change drug, same class",R137="increase"),P137+31,_xlfn.IFS(R137="discontinue","",O137="q3mos review or less",P137+92,O137="q6mos review or less",P137+184,O137="none","")),"")</f>
        <v/>
      </c>
      <c r="T137" s="74" t="str" cm="1">
        <f t="array" ref="T137">IFERROR(IF(OR(E137="No AP - Coding Issue",R137="Discontinue",R137="for comfort care orders"),"Update MDS Coding",_xlfn.IFS(O137="q3mos review or less","Renew Consent and Review Care Plan",O137="q6mos review or less","Review Care Plan")),"")</f>
        <v/>
      </c>
      <c r="U137" s="78"/>
    </row>
    <row r="138" spans="1:21" s="79" customFormat="1" x14ac:dyDescent="0.25">
      <c r="A138" s="80"/>
      <c r="B138" s="69"/>
      <c r="C138" s="71"/>
      <c r="D138" s="71"/>
      <c r="E138" s="70"/>
      <c r="F138" s="71"/>
      <c r="G138" s="72"/>
      <c r="H138" s="71"/>
      <c r="I138" s="73"/>
      <c r="J138" s="72"/>
      <c r="K138" s="72"/>
      <c r="L138" s="72"/>
      <c r="M138" s="71"/>
      <c r="N138" s="71"/>
      <c r="O138" s="74" t="str">
        <f>IF($E138="","",IF(OR($E138=Settings!$B$2,$E138=Settings!$B$3),"q3mos Review or less",IF(OR($E138="deceased",$E138="Discharged",$E138="No AP - coding issue"),"None","q6mos Review or less")))</f>
        <v/>
      </c>
      <c r="P138" s="75"/>
      <c r="Q138" s="76"/>
      <c r="R138" s="76"/>
      <c r="S138" s="77" t="str" cm="1">
        <f t="array" ref="S138">IFERROR(IF(OR(R138="Titration (Dose Reduction Trial)",R138="Change Drug Class",R138="Change Frequency",R138="change drug, same class",R138="increase"),P138+31,_xlfn.IFS(R138="discontinue","",O138="q3mos review or less",P138+92,O138="q6mos review or less",P138+184,O138="none","")),"")</f>
        <v/>
      </c>
      <c r="T138" s="74" t="str" cm="1">
        <f t="array" ref="T138">IFERROR(IF(OR(E138="No AP - Coding Issue",R138="Discontinue",R138="for comfort care orders"),"Update MDS Coding",_xlfn.IFS(O138="q3mos review or less","Renew Consent and Review Care Plan",O138="q6mos review or less","Review Care Plan")),"")</f>
        <v/>
      </c>
      <c r="U138" s="78"/>
    </row>
    <row r="139" spans="1:21" s="79" customFormat="1" x14ac:dyDescent="0.25">
      <c r="A139" s="80"/>
      <c r="B139" s="69"/>
      <c r="C139" s="71"/>
      <c r="D139" s="71"/>
      <c r="E139" s="70"/>
      <c r="F139" s="71"/>
      <c r="G139" s="72"/>
      <c r="H139" s="71"/>
      <c r="I139" s="73"/>
      <c r="J139" s="72"/>
      <c r="K139" s="72"/>
      <c r="L139" s="72"/>
      <c r="M139" s="71"/>
      <c r="N139" s="71"/>
      <c r="O139" s="74" t="str">
        <f>IF($E139="","",IF(OR($E139=Settings!$B$2,$E139=Settings!$B$3),"q3mos Review or less",IF(OR($E139="deceased",$E139="Discharged",$E139="No AP - coding issue"),"None","q6mos Review or less")))</f>
        <v/>
      </c>
      <c r="P139" s="75"/>
      <c r="Q139" s="76"/>
      <c r="R139" s="76"/>
      <c r="S139" s="77" t="str" cm="1">
        <f t="array" ref="S139">IFERROR(IF(OR(R139="Titration (Dose Reduction Trial)",R139="Change Drug Class",R139="Change Frequency",R139="change drug, same class",R139="increase"),P139+31,_xlfn.IFS(R139="discontinue","",O139="q3mos review or less",P139+92,O139="q6mos review or less",P139+184,O139="none","")),"")</f>
        <v/>
      </c>
      <c r="T139" s="74" t="str" cm="1">
        <f t="array" ref="T139">IFERROR(IF(OR(E139="No AP - Coding Issue",R139="Discontinue",R139="for comfort care orders"),"Update MDS Coding",_xlfn.IFS(O139="q3mos review or less","Renew Consent and Review Care Plan",O139="q6mos review or less","Review Care Plan")),"")</f>
        <v/>
      </c>
      <c r="U139" s="78"/>
    </row>
    <row r="140" spans="1:21" s="79" customFormat="1" x14ac:dyDescent="0.25">
      <c r="A140" s="80"/>
      <c r="B140" s="69"/>
      <c r="C140" s="71"/>
      <c r="D140" s="71"/>
      <c r="E140" s="70"/>
      <c r="F140" s="71"/>
      <c r="G140" s="72"/>
      <c r="H140" s="71"/>
      <c r="I140" s="73"/>
      <c r="J140" s="72"/>
      <c r="K140" s="72"/>
      <c r="L140" s="72"/>
      <c r="M140" s="71"/>
      <c r="N140" s="71"/>
      <c r="O140" s="74" t="str">
        <f>IF($E140="","",IF(OR($E140=Settings!$B$2,$E140=Settings!$B$3),"q3mos Review or less",IF(OR($E140="deceased",$E140="Discharged",$E140="No AP - coding issue"),"None","q6mos Review or less")))</f>
        <v/>
      </c>
      <c r="P140" s="75"/>
      <c r="Q140" s="76"/>
      <c r="R140" s="76"/>
      <c r="S140" s="77" t="str" cm="1">
        <f t="array" ref="S140">IFERROR(IF(OR(R140="Titration (Dose Reduction Trial)",R140="Change Drug Class",R140="Change Frequency",R140="change drug, same class",R140="increase"),P140+31,_xlfn.IFS(R140="discontinue","",O140="q3mos review or less",P140+92,O140="q6mos review or less",P140+184,O140="none","")),"")</f>
        <v/>
      </c>
      <c r="T140" s="74" t="str" cm="1">
        <f t="array" ref="T140">IFERROR(IF(OR(E140="No AP - Coding Issue",R140="Discontinue",R140="for comfort care orders"),"Update MDS Coding",_xlfn.IFS(O140="q3mos review or less","Renew Consent and Review Care Plan",O140="q6mos review or less","Review Care Plan")),"")</f>
        <v/>
      </c>
      <c r="U140" s="78"/>
    </row>
    <row r="141" spans="1:21" s="79" customFormat="1" x14ac:dyDescent="0.25">
      <c r="A141" s="80"/>
      <c r="B141" s="69"/>
      <c r="C141" s="71"/>
      <c r="D141" s="71"/>
      <c r="E141" s="70"/>
      <c r="F141" s="71"/>
      <c r="G141" s="72"/>
      <c r="H141" s="71"/>
      <c r="I141" s="73"/>
      <c r="J141" s="72"/>
      <c r="K141" s="72"/>
      <c r="L141" s="72"/>
      <c r="M141" s="71"/>
      <c r="N141" s="71"/>
      <c r="O141" s="74" t="str">
        <f>IF($E141="","",IF(OR($E141=Settings!$B$2,$E141=Settings!$B$3),"q3mos Review or less",IF(OR($E141="deceased",$E141="Discharged",$E141="No AP - coding issue"),"None","q6mos Review or less")))</f>
        <v/>
      </c>
      <c r="P141" s="75"/>
      <c r="Q141" s="76"/>
      <c r="R141" s="76"/>
      <c r="S141" s="77" t="str" cm="1">
        <f t="array" ref="S141">IFERROR(IF(OR(R141="Titration (Dose Reduction Trial)",R141="Change Drug Class",R141="Change Frequency",R141="change drug, same class",R141="increase"),P141+31,_xlfn.IFS(R141="discontinue","",O141="q3mos review or less",P141+92,O141="q6mos review or less",P141+184,O141="none","")),"")</f>
        <v/>
      </c>
      <c r="T141" s="74" t="str" cm="1">
        <f t="array" ref="T141">IFERROR(IF(OR(E141="No AP - Coding Issue",R141="Discontinue",R141="for comfort care orders"),"Update MDS Coding",_xlfn.IFS(O141="q3mos review or less","Renew Consent and Review Care Plan",O141="q6mos review or less","Review Care Plan")),"")</f>
        <v/>
      </c>
      <c r="U141" s="78"/>
    </row>
    <row r="142" spans="1:21" s="79" customFormat="1" x14ac:dyDescent="0.25">
      <c r="A142" s="80"/>
      <c r="B142" s="69"/>
      <c r="C142" s="71"/>
      <c r="D142" s="71"/>
      <c r="E142" s="70"/>
      <c r="F142" s="71"/>
      <c r="G142" s="72"/>
      <c r="H142" s="71"/>
      <c r="I142" s="73"/>
      <c r="J142" s="72"/>
      <c r="K142" s="72"/>
      <c r="L142" s="72"/>
      <c r="M142" s="71"/>
      <c r="N142" s="71"/>
      <c r="O142" s="74" t="str">
        <f>IF($E142="","",IF(OR($E142=Settings!$B$2,$E142=Settings!$B$3),"q3mos Review or less",IF(OR($E142="deceased",$E142="Discharged",$E142="No AP - coding issue"),"None","q6mos Review or less")))</f>
        <v/>
      </c>
      <c r="P142" s="75"/>
      <c r="Q142" s="76"/>
      <c r="R142" s="76"/>
      <c r="S142" s="77" t="str" cm="1">
        <f t="array" ref="S142">IFERROR(IF(OR(R142="Titration (Dose Reduction Trial)",R142="Change Drug Class",R142="Change Frequency",R142="change drug, same class",R142="increase"),P142+31,_xlfn.IFS(R142="discontinue","",O142="q3mos review or less",P142+92,O142="q6mos review or less",P142+184,O142="none","")),"")</f>
        <v/>
      </c>
      <c r="T142" s="74" t="str" cm="1">
        <f t="array" ref="T142">IFERROR(IF(OR(E142="No AP - Coding Issue",R142="Discontinue",R142="for comfort care orders"),"Update MDS Coding",_xlfn.IFS(O142="q3mos review or less","Renew Consent and Review Care Plan",O142="q6mos review or less","Review Care Plan")),"")</f>
        <v/>
      </c>
      <c r="U142" s="78"/>
    </row>
    <row r="143" spans="1:21" s="79" customFormat="1" x14ac:dyDescent="0.25">
      <c r="A143" s="80"/>
      <c r="B143" s="69"/>
      <c r="C143" s="71"/>
      <c r="D143" s="71"/>
      <c r="E143" s="70"/>
      <c r="F143" s="71"/>
      <c r="G143" s="72"/>
      <c r="H143" s="71"/>
      <c r="I143" s="73"/>
      <c r="J143" s="72"/>
      <c r="K143" s="72"/>
      <c r="L143" s="72"/>
      <c r="M143" s="71"/>
      <c r="N143" s="71"/>
      <c r="O143" s="74" t="str">
        <f>IF($E143="","",IF(OR($E143=Settings!$B$2,$E143=Settings!$B$3),"q3mos Review or less",IF(OR($E143="deceased",$E143="Discharged",$E143="No AP - coding issue"),"None","q6mos Review or less")))</f>
        <v/>
      </c>
      <c r="P143" s="75"/>
      <c r="Q143" s="76"/>
      <c r="R143" s="76"/>
      <c r="S143" s="77" t="str" cm="1">
        <f t="array" ref="S143">IFERROR(IF(OR(R143="Titration (Dose Reduction Trial)",R143="Change Drug Class",R143="Change Frequency",R143="change drug, same class",R143="increase"),P143+31,_xlfn.IFS(R143="discontinue","",O143="q3mos review or less",P143+92,O143="q6mos review or less",P143+184,O143="none","")),"")</f>
        <v/>
      </c>
      <c r="T143" s="74" t="str" cm="1">
        <f t="array" ref="T143">IFERROR(IF(OR(E143="No AP - Coding Issue",R143="Discontinue",R143="for comfort care orders"),"Update MDS Coding",_xlfn.IFS(O143="q3mos review or less","Renew Consent and Review Care Plan",O143="q6mos review or less","Review Care Plan")),"")</f>
        <v/>
      </c>
      <c r="U143" s="78"/>
    </row>
    <row r="144" spans="1:21" s="79" customFormat="1" x14ac:dyDescent="0.25">
      <c r="A144" s="80"/>
      <c r="B144" s="69"/>
      <c r="C144" s="71"/>
      <c r="D144" s="71"/>
      <c r="E144" s="70"/>
      <c r="F144" s="71"/>
      <c r="G144" s="72"/>
      <c r="H144" s="71"/>
      <c r="I144" s="73"/>
      <c r="J144" s="72"/>
      <c r="K144" s="72"/>
      <c r="L144" s="72"/>
      <c r="M144" s="71"/>
      <c r="N144" s="71"/>
      <c r="O144" s="74" t="str">
        <f>IF($E144="","",IF(OR($E144=Settings!$B$2,$E144=Settings!$B$3),"q3mos Review or less",IF(OR($E144="deceased",$E144="Discharged",$E144="No AP - coding issue"),"None","q6mos Review or less")))</f>
        <v/>
      </c>
      <c r="P144" s="75"/>
      <c r="Q144" s="76"/>
      <c r="R144" s="76"/>
      <c r="S144" s="77" t="str" cm="1">
        <f t="array" ref="S144">IFERROR(IF(OR(R144="Titration (Dose Reduction Trial)",R144="Change Drug Class",R144="Change Frequency",R144="change drug, same class",R144="increase"),P144+31,_xlfn.IFS(R144="discontinue","",O144="q3mos review or less",P144+92,O144="q6mos review or less",P144+184,O144="none","")),"")</f>
        <v/>
      </c>
      <c r="T144" s="74" t="str" cm="1">
        <f t="array" ref="T144">IFERROR(IF(OR(E144="No AP - Coding Issue",R144="Discontinue",R144="for comfort care orders"),"Update MDS Coding",_xlfn.IFS(O144="q3mos review or less","Renew Consent and Review Care Plan",O144="q6mos review or less","Review Care Plan")),"")</f>
        <v/>
      </c>
      <c r="U144" s="78"/>
    </row>
    <row r="145" spans="1:21" s="79" customFormat="1" x14ac:dyDescent="0.25">
      <c r="A145" s="80"/>
      <c r="B145" s="69"/>
      <c r="C145" s="71"/>
      <c r="D145" s="71"/>
      <c r="E145" s="70"/>
      <c r="F145" s="71"/>
      <c r="G145" s="72"/>
      <c r="H145" s="71"/>
      <c r="I145" s="73"/>
      <c r="J145" s="72"/>
      <c r="K145" s="72"/>
      <c r="L145" s="72"/>
      <c r="M145" s="71"/>
      <c r="N145" s="71"/>
      <c r="O145" s="74" t="str">
        <f>IF($E145="","",IF(OR($E145=Settings!$B$2,$E145=Settings!$B$3),"q3mos Review or less",IF(OR($E145="deceased",$E145="Discharged",$E145="No AP - coding issue"),"None","q6mos Review or less")))</f>
        <v/>
      </c>
      <c r="P145" s="75"/>
      <c r="Q145" s="76"/>
      <c r="R145" s="76"/>
      <c r="S145" s="77" t="str" cm="1">
        <f t="array" ref="S145">IFERROR(IF(OR(R145="Titration (Dose Reduction Trial)",R145="Change Drug Class",R145="Change Frequency",R145="change drug, same class",R145="increase"),P145+31,_xlfn.IFS(R145="discontinue","",O145="q3mos review or less",P145+92,O145="q6mos review or less",P145+184,O145="none","")),"")</f>
        <v/>
      </c>
      <c r="T145" s="74" t="str" cm="1">
        <f t="array" ref="T145">IFERROR(IF(OR(E145="No AP - Coding Issue",R145="Discontinue",R145="for comfort care orders"),"Update MDS Coding",_xlfn.IFS(O145="q3mos review or less","Renew Consent and Review Care Plan",O145="q6mos review or less","Review Care Plan")),"")</f>
        <v/>
      </c>
      <c r="U145" s="78"/>
    </row>
    <row r="146" spans="1:21" s="79" customFormat="1" x14ac:dyDescent="0.25">
      <c r="A146" s="80"/>
      <c r="B146" s="69"/>
      <c r="C146" s="71"/>
      <c r="D146" s="71"/>
      <c r="E146" s="70"/>
      <c r="F146" s="71"/>
      <c r="G146" s="72"/>
      <c r="H146" s="71"/>
      <c r="I146" s="73"/>
      <c r="J146" s="72"/>
      <c r="K146" s="72"/>
      <c r="L146" s="72"/>
      <c r="M146" s="71"/>
      <c r="N146" s="71"/>
      <c r="O146" s="74" t="str">
        <f>IF($E146="","",IF(OR($E146=Settings!$B$2,$E146=Settings!$B$3),"q3mos Review or less",IF(OR($E146="deceased",$E146="Discharged",$E146="No AP - coding issue"),"None","q6mos Review or less")))</f>
        <v/>
      </c>
      <c r="P146" s="75"/>
      <c r="Q146" s="76"/>
      <c r="R146" s="76"/>
      <c r="S146" s="77" t="str" cm="1">
        <f t="array" ref="S146">IFERROR(IF(OR(R146="Titration (Dose Reduction Trial)",R146="Change Drug Class",R146="Change Frequency",R146="change drug, same class",R146="increase"),P146+31,_xlfn.IFS(R146="discontinue","",O146="q3mos review or less",P146+92,O146="q6mos review or less",P146+184,O146="none","")),"")</f>
        <v/>
      </c>
      <c r="T146" s="74" t="str" cm="1">
        <f t="array" ref="T146">IFERROR(IF(OR(E146="No AP - Coding Issue",R146="Discontinue",R146="for comfort care orders"),"Update MDS Coding",_xlfn.IFS(O146="q3mos review or less","Renew Consent and Review Care Plan",O146="q6mos review or less","Review Care Plan")),"")</f>
        <v/>
      </c>
      <c r="U146" s="78"/>
    </row>
    <row r="147" spans="1:21" s="79" customFormat="1" x14ac:dyDescent="0.25">
      <c r="A147" s="80"/>
      <c r="B147" s="69"/>
      <c r="C147" s="71"/>
      <c r="D147" s="71"/>
      <c r="E147" s="70"/>
      <c r="F147" s="71"/>
      <c r="G147" s="72"/>
      <c r="H147" s="71"/>
      <c r="I147" s="73"/>
      <c r="J147" s="72"/>
      <c r="K147" s="72"/>
      <c r="L147" s="72"/>
      <c r="M147" s="71"/>
      <c r="N147" s="71"/>
      <c r="O147" s="74" t="str">
        <f>IF($E147="","",IF(OR($E147=Settings!$B$2,$E147=Settings!$B$3),"q3mos Review or less",IF(OR($E147="deceased",$E147="Discharged",$E147="No AP - coding issue"),"None","q6mos Review or less")))</f>
        <v/>
      </c>
      <c r="P147" s="75"/>
      <c r="Q147" s="76"/>
      <c r="R147" s="76"/>
      <c r="S147" s="77" t="str" cm="1">
        <f t="array" ref="S147">IFERROR(IF(OR(R147="Titration (Dose Reduction Trial)",R147="Change Drug Class",R147="Change Frequency",R147="change drug, same class",R147="increase"),P147+31,_xlfn.IFS(R147="discontinue","",O147="q3mos review or less",P147+92,O147="q6mos review or less",P147+184,O147="none","")),"")</f>
        <v/>
      </c>
      <c r="T147" s="74" t="str" cm="1">
        <f t="array" ref="T147">IFERROR(IF(OR(E147="No AP - Coding Issue",R147="Discontinue",R147="for comfort care orders"),"Update MDS Coding",_xlfn.IFS(O147="q3mos review or less","Renew Consent and Review Care Plan",O147="q6mos review or less","Review Care Plan")),"")</f>
        <v/>
      </c>
      <c r="U147" s="78"/>
    </row>
    <row r="148" spans="1:21" s="79" customFormat="1" x14ac:dyDescent="0.25">
      <c r="A148" s="80"/>
      <c r="B148" s="69"/>
      <c r="C148" s="71"/>
      <c r="D148" s="71"/>
      <c r="E148" s="70"/>
      <c r="F148" s="71"/>
      <c r="G148" s="72"/>
      <c r="H148" s="71"/>
      <c r="I148" s="73"/>
      <c r="J148" s="72"/>
      <c r="K148" s="72"/>
      <c r="L148" s="72"/>
      <c r="M148" s="71"/>
      <c r="N148" s="71"/>
      <c r="O148" s="74" t="str">
        <f>IF($E148="","",IF(OR($E148=Settings!$B$2,$E148=Settings!$B$3),"q3mos Review or less",IF(OR($E148="deceased",$E148="Discharged",$E148="No AP - coding issue"),"None","q6mos Review or less")))</f>
        <v/>
      </c>
      <c r="P148" s="75"/>
      <c r="Q148" s="76"/>
      <c r="R148" s="76"/>
      <c r="S148" s="77" t="str" cm="1">
        <f t="array" ref="S148">IFERROR(IF(OR(R148="Titration (Dose Reduction Trial)",R148="Change Drug Class",R148="Change Frequency",R148="change drug, same class",R148="increase"),P148+31,_xlfn.IFS(R148="discontinue","",O148="q3mos review or less",P148+92,O148="q6mos review or less",P148+184,O148="none","")),"")</f>
        <v/>
      </c>
      <c r="T148" s="74" t="str" cm="1">
        <f t="array" ref="T148">IFERROR(IF(OR(E148="No AP - Coding Issue",R148="Discontinue",R148="for comfort care orders"),"Update MDS Coding",_xlfn.IFS(O148="q3mos review or less","Renew Consent and Review Care Plan",O148="q6mos review or less","Review Care Plan")),"")</f>
        <v/>
      </c>
      <c r="U148" s="78"/>
    </row>
    <row r="149" spans="1:21" s="79" customFormat="1" x14ac:dyDescent="0.25">
      <c r="A149" s="80"/>
      <c r="B149" s="69"/>
      <c r="C149" s="71"/>
      <c r="D149" s="71"/>
      <c r="E149" s="70"/>
      <c r="F149" s="71"/>
      <c r="G149" s="72"/>
      <c r="H149" s="71"/>
      <c r="I149" s="73"/>
      <c r="J149" s="72"/>
      <c r="K149" s="72"/>
      <c r="L149" s="72"/>
      <c r="M149" s="71"/>
      <c r="N149" s="71"/>
      <c r="O149" s="74" t="str">
        <f>IF($E149="","",IF(OR($E149=Settings!$B$2,$E149=Settings!$B$3),"q3mos Review or less",IF(OR($E149="deceased",$E149="Discharged",$E149="No AP - coding issue"),"None","q6mos Review or less")))</f>
        <v/>
      </c>
      <c r="P149" s="75"/>
      <c r="Q149" s="76"/>
      <c r="R149" s="76"/>
      <c r="S149" s="77" t="str" cm="1">
        <f t="array" ref="S149">IFERROR(IF(OR(R149="Titration (Dose Reduction Trial)",R149="Change Drug Class",R149="Change Frequency",R149="change drug, same class",R149="increase"),P149+31,_xlfn.IFS(R149="discontinue","",O149="q3mos review or less",P149+92,O149="q6mos review or less",P149+184,O149="none","")),"")</f>
        <v/>
      </c>
      <c r="T149" s="74" t="str" cm="1">
        <f t="array" ref="T149">IFERROR(IF(OR(E149="No AP - Coding Issue",R149="Discontinue",R149="for comfort care orders"),"Update MDS Coding",_xlfn.IFS(O149="q3mos review or less","Renew Consent and Review Care Plan",O149="q6mos review or less","Review Care Plan")),"")</f>
        <v/>
      </c>
      <c r="U149" s="78"/>
    </row>
    <row r="150" spans="1:21" s="79" customFormat="1" x14ac:dyDescent="0.25">
      <c r="A150" s="80"/>
      <c r="B150" s="69"/>
      <c r="C150" s="71"/>
      <c r="D150" s="71"/>
      <c r="E150" s="70"/>
      <c r="F150" s="71"/>
      <c r="G150" s="72"/>
      <c r="H150" s="71"/>
      <c r="I150" s="73"/>
      <c r="J150" s="72"/>
      <c r="K150" s="72"/>
      <c r="L150" s="72"/>
      <c r="M150" s="71"/>
      <c r="N150" s="71"/>
      <c r="O150" s="74" t="str">
        <f>IF($E150="","",IF(OR($E150=Settings!$B$2,$E150=Settings!$B$3),"q3mos Review or less",IF(OR($E150="deceased",$E150="Discharged",$E150="No AP - coding issue"),"None","q6mos Review or less")))</f>
        <v/>
      </c>
      <c r="P150" s="75"/>
      <c r="Q150" s="76"/>
      <c r="R150" s="76"/>
      <c r="S150" s="77" t="str" cm="1">
        <f t="array" ref="S150">IFERROR(IF(OR(R150="Titration (Dose Reduction Trial)",R150="Change Drug Class",R150="Change Frequency",R150="change drug, same class",R150="increase"),P150+31,_xlfn.IFS(R150="discontinue","",O150="q3mos review or less",P150+92,O150="q6mos review or less",P150+184,O150="none","")),"")</f>
        <v/>
      </c>
      <c r="T150" s="74" t="str" cm="1">
        <f t="array" ref="T150">IFERROR(IF(OR(E150="No AP - Coding Issue",R150="Discontinue",R150="for comfort care orders"),"Update MDS Coding",_xlfn.IFS(O150="q3mos review or less","Renew Consent and Review Care Plan",O150="q6mos review or less","Review Care Plan")),"")</f>
        <v/>
      </c>
      <c r="U150" s="78"/>
    </row>
    <row r="151" spans="1:21" s="79" customFormat="1" x14ac:dyDescent="0.25">
      <c r="A151" s="80"/>
      <c r="B151" s="69"/>
      <c r="C151" s="71"/>
      <c r="D151" s="71"/>
      <c r="E151" s="70"/>
      <c r="F151" s="71"/>
      <c r="G151" s="72"/>
      <c r="H151" s="71"/>
      <c r="I151" s="73"/>
      <c r="J151" s="72"/>
      <c r="K151" s="72"/>
      <c r="L151" s="72"/>
      <c r="M151" s="71"/>
      <c r="N151" s="71"/>
      <c r="O151" s="74" t="str">
        <f>IF($E151="","",IF(OR($E151=Settings!$B$2,$E151=Settings!$B$3),"q3mos Review or less",IF(OR($E151="deceased",$E151="Discharged",$E151="No AP - coding issue"),"None","q6mos Review or less")))</f>
        <v/>
      </c>
      <c r="P151" s="75"/>
      <c r="Q151" s="76"/>
      <c r="R151" s="76"/>
      <c r="S151" s="77" t="str" cm="1">
        <f t="array" ref="S151">IFERROR(IF(OR(R151="Titration (Dose Reduction Trial)",R151="Change Drug Class",R151="Change Frequency",R151="change drug, same class",R151="increase"),P151+31,_xlfn.IFS(R151="discontinue","",O151="q3mos review or less",P151+92,O151="q6mos review or less",P151+184,O151="none","")),"")</f>
        <v/>
      </c>
      <c r="T151" s="74" t="str" cm="1">
        <f t="array" ref="T151">IFERROR(IF(OR(E151="No AP - Coding Issue",R151="Discontinue",R151="for comfort care orders"),"Update MDS Coding",_xlfn.IFS(O151="q3mos review or less","Renew Consent and Review Care Plan",O151="q6mos review or less","Review Care Plan")),"")</f>
        <v/>
      </c>
      <c r="U151" s="78"/>
    </row>
    <row r="152" spans="1:21" s="79" customFormat="1" x14ac:dyDescent="0.25">
      <c r="A152" s="80"/>
      <c r="B152" s="69"/>
      <c r="C152" s="71"/>
      <c r="D152" s="71"/>
      <c r="E152" s="70"/>
      <c r="F152" s="71"/>
      <c r="G152" s="72"/>
      <c r="H152" s="71"/>
      <c r="I152" s="73"/>
      <c r="J152" s="72"/>
      <c r="K152" s="72"/>
      <c r="L152" s="72"/>
      <c r="M152" s="71"/>
      <c r="N152" s="71"/>
      <c r="O152" s="74" t="str">
        <f>IF($E152="","",IF(OR($E152=Settings!$B$2,$E152=Settings!$B$3),"q3mos Review or less",IF(OR($E152="deceased",$E152="Discharged",$E152="No AP - coding issue"),"None","q6mos Review or less")))</f>
        <v/>
      </c>
      <c r="P152" s="75"/>
      <c r="Q152" s="76"/>
      <c r="R152" s="76"/>
      <c r="S152" s="77" t="str" cm="1">
        <f t="array" ref="S152">IFERROR(IF(OR(R152="Titration (Dose Reduction Trial)",R152="Change Drug Class",R152="Change Frequency",R152="change drug, same class",R152="increase"),P152+31,_xlfn.IFS(R152="discontinue","",O152="q3mos review or less",P152+92,O152="q6mos review or less",P152+184,O152="none","")),"")</f>
        <v/>
      </c>
      <c r="T152" s="74" t="str" cm="1">
        <f t="array" ref="T152">IFERROR(IF(OR(E152="No AP - Coding Issue",R152="Discontinue",R152="for comfort care orders"),"Update MDS Coding",_xlfn.IFS(O152="q3mos review or less","Renew Consent and Review Care Plan",O152="q6mos review or less","Review Care Plan")),"")</f>
        <v/>
      </c>
      <c r="U152" s="78"/>
    </row>
    <row r="153" spans="1:21" s="79" customFormat="1" x14ac:dyDescent="0.25">
      <c r="A153" s="80"/>
      <c r="B153" s="69"/>
      <c r="C153" s="71"/>
      <c r="D153" s="71"/>
      <c r="E153" s="70"/>
      <c r="F153" s="71"/>
      <c r="G153" s="72"/>
      <c r="H153" s="71"/>
      <c r="I153" s="73"/>
      <c r="J153" s="72"/>
      <c r="K153" s="72"/>
      <c r="L153" s="72"/>
      <c r="M153" s="71"/>
      <c r="N153" s="71"/>
      <c r="O153" s="74" t="str">
        <f>IF($E153="","",IF(OR($E153=Settings!$B$2,$E153=Settings!$B$3),"q3mos Review or less",IF(OR($E153="deceased",$E153="Discharged",$E153="No AP - coding issue"),"None","q6mos Review or less")))</f>
        <v/>
      </c>
      <c r="P153" s="75"/>
      <c r="Q153" s="76"/>
      <c r="R153" s="76"/>
      <c r="S153" s="77" t="str" cm="1">
        <f t="array" ref="S153">IFERROR(IF(OR(R153="Titration (Dose Reduction Trial)",R153="Change Drug Class",R153="Change Frequency",R153="change drug, same class",R153="increase"),P153+31,_xlfn.IFS(R153="discontinue","",O153="q3mos review or less",P153+92,O153="q6mos review or less",P153+184,O153="none","")),"")</f>
        <v/>
      </c>
      <c r="T153" s="74" t="str" cm="1">
        <f t="array" ref="T153">IFERROR(IF(OR(E153="No AP - Coding Issue",R153="Discontinue",R153="for comfort care orders"),"Update MDS Coding",_xlfn.IFS(O153="q3mos review or less","Renew Consent and Review Care Plan",O153="q6mos review or less","Review Care Plan")),"")</f>
        <v/>
      </c>
      <c r="U153" s="78"/>
    </row>
    <row r="154" spans="1:21" s="79" customFormat="1" x14ac:dyDescent="0.25">
      <c r="A154" s="80"/>
      <c r="B154" s="69"/>
      <c r="C154" s="71"/>
      <c r="D154" s="71"/>
      <c r="E154" s="70"/>
      <c r="F154" s="71"/>
      <c r="G154" s="72"/>
      <c r="H154" s="71"/>
      <c r="I154" s="73"/>
      <c r="J154" s="72"/>
      <c r="K154" s="72"/>
      <c r="L154" s="72"/>
      <c r="M154" s="71"/>
      <c r="N154" s="71"/>
      <c r="O154" s="74" t="str">
        <f>IF($E154="","",IF(OR($E154=Settings!$B$2,$E154=Settings!$B$3),"q3mos Review or less",IF(OR($E154="deceased",$E154="Discharged",$E154="No AP - coding issue"),"None","q6mos Review or less")))</f>
        <v/>
      </c>
      <c r="P154" s="75"/>
      <c r="Q154" s="76"/>
      <c r="R154" s="76"/>
      <c r="S154" s="77" t="str" cm="1">
        <f t="array" ref="S154">IFERROR(IF(OR(R154="Titration (Dose Reduction Trial)",R154="Change Drug Class",R154="Change Frequency",R154="change drug, same class",R154="increase"),P154+31,_xlfn.IFS(R154="discontinue","",O154="q3mos review or less",P154+92,O154="q6mos review or less",P154+184,O154="none","")),"")</f>
        <v/>
      </c>
      <c r="T154" s="74" t="str" cm="1">
        <f t="array" ref="T154">IFERROR(IF(OR(E154="No AP - Coding Issue",R154="Discontinue",R154="for comfort care orders"),"Update MDS Coding",_xlfn.IFS(O154="q3mos review or less","Renew Consent and Review Care Plan",O154="q6mos review or less","Review Care Plan")),"")</f>
        <v/>
      </c>
      <c r="U154" s="78"/>
    </row>
    <row r="155" spans="1:21" s="79" customFormat="1" x14ac:dyDescent="0.25">
      <c r="A155" s="80"/>
      <c r="B155" s="69"/>
      <c r="C155" s="71"/>
      <c r="D155" s="71"/>
      <c r="E155" s="70"/>
      <c r="F155" s="71"/>
      <c r="G155" s="72"/>
      <c r="H155" s="71"/>
      <c r="I155" s="73"/>
      <c r="J155" s="72"/>
      <c r="K155" s="72"/>
      <c r="L155" s="72"/>
      <c r="M155" s="71"/>
      <c r="N155" s="71"/>
      <c r="O155" s="74" t="str">
        <f>IF($E155="","",IF(OR($E155=Settings!$B$2,$E155=Settings!$B$3),"q3mos Review or less",IF(OR($E155="deceased",$E155="Discharged",$E155="No AP - coding issue"),"None","q6mos Review or less")))</f>
        <v/>
      </c>
      <c r="P155" s="75"/>
      <c r="Q155" s="76"/>
      <c r="R155" s="76"/>
      <c r="S155" s="77" t="str" cm="1">
        <f t="array" ref="S155">IFERROR(IF(OR(R155="Titration (Dose Reduction Trial)",R155="Change Drug Class",R155="Change Frequency",R155="change drug, same class",R155="increase"),P155+31,_xlfn.IFS(R155="discontinue","",O155="q3mos review or less",P155+92,O155="q6mos review or less",P155+184,O155="none","")),"")</f>
        <v/>
      </c>
      <c r="T155" s="74" t="str" cm="1">
        <f t="array" ref="T155">IFERROR(IF(OR(E155="No AP - Coding Issue",R155="Discontinue",R155="for comfort care orders"),"Update MDS Coding",_xlfn.IFS(O155="q3mos review or less","Renew Consent and Review Care Plan",O155="q6mos review or less","Review Care Plan")),"")</f>
        <v/>
      </c>
      <c r="U155" s="78"/>
    </row>
    <row r="156" spans="1:21" s="79" customFormat="1" x14ac:dyDescent="0.25">
      <c r="A156" s="80"/>
      <c r="B156" s="69"/>
      <c r="C156" s="71"/>
      <c r="D156" s="71"/>
      <c r="E156" s="70"/>
      <c r="F156" s="71"/>
      <c r="G156" s="72"/>
      <c r="H156" s="71"/>
      <c r="I156" s="73"/>
      <c r="J156" s="72"/>
      <c r="K156" s="72"/>
      <c r="L156" s="72"/>
      <c r="M156" s="71"/>
      <c r="N156" s="71"/>
      <c r="O156" s="74" t="str">
        <f>IF($E156="","",IF(OR($E156=Settings!$B$2,$E156=Settings!$B$3),"q3mos Review or less",IF(OR($E156="deceased",$E156="Discharged",$E156="No AP - coding issue"),"None","q6mos Review or less")))</f>
        <v/>
      </c>
      <c r="P156" s="75"/>
      <c r="Q156" s="76"/>
      <c r="R156" s="76"/>
      <c r="S156" s="77" t="str" cm="1">
        <f t="array" ref="S156">IFERROR(IF(OR(R156="Titration (Dose Reduction Trial)",R156="Change Drug Class",R156="Change Frequency",R156="change drug, same class",R156="increase"),P156+31,_xlfn.IFS(R156="discontinue","",O156="q3mos review or less",P156+92,O156="q6mos review or less",P156+184,O156="none","")),"")</f>
        <v/>
      </c>
      <c r="T156" s="74" t="str" cm="1">
        <f t="array" ref="T156">IFERROR(IF(OR(E156="No AP - Coding Issue",R156="Discontinue",R156="for comfort care orders"),"Update MDS Coding",_xlfn.IFS(O156="q3mos review or less","Renew Consent and Review Care Plan",O156="q6mos review or less","Review Care Plan")),"")</f>
        <v/>
      </c>
      <c r="U156" s="78"/>
    </row>
    <row r="157" spans="1:21" s="79" customFormat="1" x14ac:dyDescent="0.25">
      <c r="A157" s="80"/>
      <c r="B157" s="69"/>
      <c r="C157" s="71"/>
      <c r="D157" s="71"/>
      <c r="E157" s="70"/>
      <c r="F157" s="71"/>
      <c r="G157" s="72"/>
      <c r="H157" s="71"/>
      <c r="I157" s="73"/>
      <c r="J157" s="72"/>
      <c r="K157" s="72"/>
      <c r="L157" s="72"/>
      <c r="M157" s="71"/>
      <c r="N157" s="71"/>
      <c r="O157" s="74" t="str">
        <f>IF($E157="","",IF(OR($E157=Settings!$B$2,$E157=Settings!$B$3),"q3mos Review or less",IF(OR($E157="deceased",$E157="Discharged",$E157="No AP - coding issue"),"None","q6mos Review or less")))</f>
        <v/>
      </c>
      <c r="P157" s="75"/>
      <c r="Q157" s="76"/>
      <c r="R157" s="76"/>
      <c r="S157" s="77" t="str" cm="1">
        <f t="array" ref="S157">IFERROR(IF(OR(R157="Titration (Dose Reduction Trial)",R157="Change Drug Class",R157="Change Frequency",R157="change drug, same class",R157="increase"),P157+31,_xlfn.IFS(R157="discontinue","",O157="q3mos review or less",P157+92,O157="q6mos review or less",P157+184,O157="none","")),"")</f>
        <v/>
      </c>
      <c r="T157" s="74" t="str" cm="1">
        <f t="array" ref="T157">IFERROR(IF(OR(E157="No AP - Coding Issue",R157="Discontinue",R157="for comfort care orders"),"Update MDS Coding",_xlfn.IFS(O157="q3mos review or less","Renew Consent and Review Care Plan",O157="q6mos review or less","Review Care Plan")),"")</f>
        <v/>
      </c>
      <c r="U157" s="78"/>
    </row>
    <row r="158" spans="1:21" s="79" customFormat="1" x14ac:dyDescent="0.25">
      <c r="A158" s="80"/>
      <c r="B158" s="69"/>
      <c r="C158" s="71"/>
      <c r="D158" s="71"/>
      <c r="E158" s="70"/>
      <c r="F158" s="71"/>
      <c r="G158" s="72"/>
      <c r="H158" s="71"/>
      <c r="I158" s="73"/>
      <c r="J158" s="72"/>
      <c r="K158" s="72"/>
      <c r="L158" s="72"/>
      <c r="M158" s="71"/>
      <c r="N158" s="71"/>
      <c r="O158" s="74" t="str">
        <f>IF($E158="","",IF(OR($E158=Settings!$B$2,$E158=Settings!$B$3),"q3mos Review or less",IF(OR($E158="deceased",$E158="Discharged",$E158="No AP - coding issue"),"None","q6mos Review or less")))</f>
        <v/>
      </c>
      <c r="P158" s="75"/>
      <c r="Q158" s="76"/>
      <c r="R158" s="76"/>
      <c r="S158" s="77" t="str" cm="1">
        <f t="array" ref="S158">IFERROR(IF(OR(R158="Titration (Dose Reduction Trial)",R158="Change Drug Class",R158="Change Frequency",R158="change drug, same class",R158="increase"),P158+31,_xlfn.IFS(R158="discontinue","",O158="q3mos review or less",P158+92,O158="q6mos review or less",P158+184,O158="none","")),"")</f>
        <v/>
      </c>
      <c r="T158" s="74" t="str" cm="1">
        <f t="array" ref="T158">IFERROR(IF(OR(E158="No AP - Coding Issue",R158="Discontinue",R158="for comfort care orders"),"Update MDS Coding",_xlfn.IFS(O158="q3mos review or less","Renew Consent and Review Care Plan",O158="q6mos review or less","Review Care Plan")),"")</f>
        <v/>
      </c>
      <c r="U158" s="78"/>
    </row>
    <row r="159" spans="1:21" s="79" customFormat="1" x14ac:dyDescent="0.25">
      <c r="A159" s="80"/>
      <c r="B159" s="69"/>
      <c r="C159" s="71"/>
      <c r="D159" s="71"/>
      <c r="E159" s="70"/>
      <c r="F159" s="71"/>
      <c r="G159" s="72"/>
      <c r="H159" s="71"/>
      <c r="I159" s="73"/>
      <c r="J159" s="72"/>
      <c r="K159" s="72"/>
      <c r="L159" s="72"/>
      <c r="M159" s="71"/>
      <c r="N159" s="71"/>
      <c r="O159" s="74" t="str">
        <f>IF($E159="","",IF(OR($E159=Settings!$B$2,$E159=Settings!$B$3),"q3mos Review or less",IF(OR($E159="deceased",$E159="Discharged",$E159="No AP - coding issue"),"None","q6mos Review or less")))</f>
        <v/>
      </c>
      <c r="P159" s="75"/>
      <c r="Q159" s="76"/>
      <c r="R159" s="76"/>
      <c r="S159" s="77" t="str" cm="1">
        <f t="array" ref="S159">IFERROR(IF(OR(R159="Titration (Dose Reduction Trial)",R159="Change Drug Class",R159="Change Frequency",R159="change drug, same class",R159="increase"),P159+31,_xlfn.IFS(R159="discontinue","",O159="q3mos review or less",P159+92,O159="q6mos review or less",P159+184,O159="none","")),"")</f>
        <v/>
      </c>
      <c r="T159" s="74" t="str" cm="1">
        <f t="array" ref="T159">IFERROR(IF(OR(E159="No AP - Coding Issue",R159="Discontinue",R159="for comfort care orders"),"Update MDS Coding",_xlfn.IFS(O159="q3mos review or less","Renew Consent and Review Care Plan",O159="q6mos review or less","Review Care Plan")),"")</f>
        <v/>
      </c>
      <c r="U159" s="78"/>
    </row>
    <row r="160" spans="1:21" s="79" customFormat="1" x14ac:dyDescent="0.25">
      <c r="A160" s="80"/>
      <c r="B160" s="69"/>
      <c r="C160" s="71"/>
      <c r="D160" s="71"/>
      <c r="E160" s="70"/>
      <c r="F160" s="71"/>
      <c r="G160" s="72"/>
      <c r="H160" s="71"/>
      <c r="I160" s="73"/>
      <c r="J160" s="72"/>
      <c r="K160" s="72"/>
      <c r="L160" s="72"/>
      <c r="M160" s="71"/>
      <c r="N160" s="71"/>
      <c r="O160" s="74" t="str">
        <f>IF($E160="","",IF(OR($E160=Settings!$B$2,$E160=Settings!$B$3),"q3mos Review or less",IF(OR($E160="deceased",$E160="Discharged",$E160="No AP - coding issue"),"None","q6mos Review or less")))</f>
        <v/>
      </c>
      <c r="P160" s="75"/>
      <c r="Q160" s="76"/>
      <c r="R160" s="76"/>
      <c r="S160" s="77" t="str" cm="1">
        <f t="array" ref="S160">IFERROR(IF(OR(R160="Titration (Dose Reduction Trial)",R160="Change Drug Class",R160="Change Frequency",R160="change drug, same class",R160="increase"),P160+31,_xlfn.IFS(R160="discontinue","",O160="q3mos review or less",P160+92,O160="q6mos review or less",P160+184,O160="none","")),"")</f>
        <v/>
      </c>
      <c r="T160" s="74" t="str" cm="1">
        <f t="array" ref="T160">IFERROR(IF(OR(E160="No AP - Coding Issue",R160="Discontinue",R160="for comfort care orders"),"Update MDS Coding",_xlfn.IFS(O160="q3mos review or less","Renew Consent and Review Care Plan",O160="q6mos review or less","Review Care Plan")),"")</f>
        <v/>
      </c>
      <c r="U160" s="78"/>
    </row>
    <row r="161" spans="1:21" s="79" customFormat="1" x14ac:dyDescent="0.25">
      <c r="A161" s="80"/>
      <c r="B161" s="69"/>
      <c r="C161" s="71"/>
      <c r="D161" s="71"/>
      <c r="E161" s="70"/>
      <c r="F161" s="71"/>
      <c r="G161" s="72"/>
      <c r="H161" s="71"/>
      <c r="I161" s="73"/>
      <c r="J161" s="72"/>
      <c r="K161" s="72"/>
      <c r="L161" s="72"/>
      <c r="M161" s="71"/>
      <c r="N161" s="71"/>
      <c r="O161" s="74" t="str">
        <f>IF($E161="","",IF(OR($E161=Settings!$B$2,$E161=Settings!$B$3),"q3mos Review or less",IF(OR($E161="deceased",$E161="Discharged",$E161="No AP - coding issue"),"None","q6mos Review or less")))</f>
        <v/>
      </c>
      <c r="P161" s="75"/>
      <c r="Q161" s="76"/>
      <c r="R161" s="76"/>
      <c r="S161" s="77" t="str" cm="1">
        <f t="array" ref="S161">IFERROR(IF(OR(R161="Titration (Dose Reduction Trial)",R161="Change Drug Class",R161="Change Frequency",R161="change drug, same class",R161="increase"),P161+31,_xlfn.IFS(R161="discontinue","",O161="q3mos review or less",P161+92,O161="q6mos review or less",P161+184,O161="none","")),"")</f>
        <v/>
      </c>
      <c r="T161" s="74" t="str" cm="1">
        <f t="array" ref="T161">IFERROR(IF(OR(E161="No AP - Coding Issue",R161="Discontinue",R161="for comfort care orders"),"Update MDS Coding",_xlfn.IFS(O161="q3mos review or less","Renew Consent and Review Care Plan",O161="q6mos review or less","Review Care Plan")),"")</f>
        <v/>
      </c>
      <c r="U161" s="78"/>
    </row>
    <row r="162" spans="1:21" s="79" customFormat="1" x14ac:dyDescent="0.25">
      <c r="A162" s="80"/>
      <c r="B162" s="69"/>
      <c r="C162" s="71"/>
      <c r="D162" s="71"/>
      <c r="E162" s="70"/>
      <c r="F162" s="71"/>
      <c r="G162" s="72"/>
      <c r="H162" s="71"/>
      <c r="I162" s="73"/>
      <c r="J162" s="72"/>
      <c r="K162" s="72"/>
      <c r="L162" s="72"/>
      <c r="M162" s="71"/>
      <c r="N162" s="71"/>
      <c r="O162" s="74" t="str">
        <f>IF($E162="","",IF(OR($E162=Settings!$B$2,$E162=Settings!$B$3),"q3mos Review or less",IF(OR($E162="deceased",$E162="Discharged",$E162="No AP - coding issue"),"None","q6mos Review or less")))</f>
        <v/>
      </c>
      <c r="P162" s="75"/>
      <c r="Q162" s="76"/>
      <c r="R162" s="76"/>
      <c r="S162" s="77" t="str" cm="1">
        <f t="array" ref="S162">IFERROR(IF(OR(R162="Titration (Dose Reduction Trial)",R162="Change Drug Class",R162="Change Frequency",R162="change drug, same class",R162="increase"),P162+31,_xlfn.IFS(R162="discontinue","",O162="q3mos review or less",P162+92,O162="q6mos review or less",P162+184,O162="none","")),"")</f>
        <v/>
      </c>
      <c r="T162" s="74" t="str" cm="1">
        <f t="array" ref="T162">IFERROR(IF(OR(E162="No AP - Coding Issue",R162="Discontinue",R162="for comfort care orders"),"Update MDS Coding",_xlfn.IFS(O162="q3mos review or less","Renew Consent and Review Care Plan",O162="q6mos review or less","Review Care Plan")),"")</f>
        <v/>
      </c>
      <c r="U162" s="78"/>
    </row>
    <row r="163" spans="1:21" s="79" customFormat="1" x14ac:dyDescent="0.25">
      <c r="A163" s="80"/>
      <c r="B163" s="69"/>
      <c r="C163" s="71"/>
      <c r="D163" s="71"/>
      <c r="E163" s="70"/>
      <c r="F163" s="71"/>
      <c r="G163" s="72"/>
      <c r="H163" s="71"/>
      <c r="I163" s="73"/>
      <c r="J163" s="72"/>
      <c r="K163" s="72"/>
      <c r="L163" s="72"/>
      <c r="M163" s="71"/>
      <c r="N163" s="71"/>
      <c r="O163" s="74" t="str">
        <f>IF($E163="","",IF(OR($E163=Settings!$B$2,$E163=Settings!$B$3),"q3mos Review or less",IF(OR($E163="deceased",$E163="Discharged",$E163="No AP - coding issue"),"None","q6mos Review or less")))</f>
        <v/>
      </c>
      <c r="P163" s="75"/>
      <c r="Q163" s="76"/>
      <c r="R163" s="76"/>
      <c r="S163" s="77" t="str" cm="1">
        <f t="array" ref="S163">IFERROR(IF(OR(R163="Titration (Dose Reduction Trial)",R163="Change Drug Class",R163="Change Frequency",R163="change drug, same class",R163="increase"),P163+31,_xlfn.IFS(R163="discontinue","",O163="q3mos review or less",P163+92,O163="q6mos review or less",P163+184,O163="none","")),"")</f>
        <v/>
      </c>
      <c r="T163" s="74" t="str" cm="1">
        <f t="array" ref="T163">IFERROR(IF(OR(E163="No AP - Coding Issue",R163="Discontinue",R163="for comfort care orders"),"Update MDS Coding",_xlfn.IFS(O163="q3mos review or less","Renew Consent and Review Care Plan",O163="q6mos review or less","Review Care Plan")),"")</f>
        <v/>
      </c>
      <c r="U163" s="78"/>
    </row>
    <row r="164" spans="1:21" s="79" customFormat="1" x14ac:dyDescent="0.25">
      <c r="A164" s="80"/>
      <c r="B164" s="69"/>
      <c r="C164" s="71"/>
      <c r="D164" s="71"/>
      <c r="E164" s="70"/>
      <c r="F164" s="71"/>
      <c r="G164" s="72"/>
      <c r="H164" s="71"/>
      <c r="I164" s="73"/>
      <c r="J164" s="72"/>
      <c r="K164" s="72"/>
      <c r="L164" s="72"/>
      <c r="M164" s="71"/>
      <c r="N164" s="71"/>
      <c r="O164" s="74" t="str">
        <f>IF($E164="","",IF(OR($E164=Settings!$B$2,$E164=Settings!$B$3),"q3mos Review or less",IF(OR($E164="deceased",$E164="Discharged",$E164="No AP - coding issue"),"None","q6mos Review or less")))</f>
        <v/>
      </c>
      <c r="P164" s="75"/>
      <c r="Q164" s="76"/>
      <c r="R164" s="76"/>
      <c r="S164" s="77" t="str" cm="1">
        <f t="array" ref="S164">IFERROR(IF(OR(R164="Titration (Dose Reduction Trial)",R164="Change Drug Class",R164="Change Frequency",R164="change drug, same class",R164="increase"),P164+31,_xlfn.IFS(R164="discontinue","",O164="q3mos review or less",P164+92,O164="q6mos review or less",P164+184,O164="none","")),"")</f>
        <v/>
      </c>
      <c r="T164" s="74" t="str" cm="1">
        <f t="array" ref="T164">IFERROR(IF(OR(E164="No AP - Coding Issue",R164="Discontinue",R164="for comfort care orders"),"Update MDS Coding",_xlfn.IFS(O164="q3mos review or less","Renew Consent and Review Care Plan",O164="q6mos review or less","Review Care Plan")),"")</f>
        <v/>
      </c>
      <c r="U164" s="78"/>
    </row>
    <row r="165" spans="1:21" s="79" customFormat="1" x14ac:dyDescent="0.25">
      <c r="A165" s="80"/>
      <c r="B165" s="69"/>
      <c r="C165" s="71"/>
      <c r="D165" s="71"/>
      <c r="E165" s="70"/>
      <c r="F165" s="71"/>
      <c r="G165" s="72"/>
      <c r="H165" s="71"/>
      <c r="I165" s="73"/>
      <c r="J165" s="72"/>
      <c r="K165" s="72"/>
      <c r="L165" s="72"/>
      <c r="M165" s="71"/>
      <c r="N165" s="71"/>
      <c r="O165" s="74" t="str">
        <f>IF($E165="","",IF(OR($E165=Settings!$B$2,$E165=Settings!$B$3),"q3mos Review or less",IF(OR($E165="deceased",$E165="Discharged",$E165="No AP - coding issue"),"None","q6mos Review or less")))</f>
        <v/>
      </c>
      <c r="P165" s="75"/>
      <c r="Q165" s="76"/>
      <c r="R165" s="76"/>
      <c r="S165" s="77" t="str" cm="1">
        <f t="array" ref="S165">IFERROR(IF(OR(R165="Titration (Dose Reduction Trial)",R165="Change Drug Class",R165="Change Frequency",R165="change drug, same class",R165="increase"),P165+31,_xlfn.IFS(R165="discontinue","",O165="q3mos review or less",P165+92,O165="q6mos review or less",P165+184,O165="none","")),"")</f>
        <v/>
      </c>
      <c r="T165" s="74" t="str" cm="1">
        <f t="array" ref="T165">IFERROR(IF(OR(E165="No AP - Coding Issue",R165="Discontinue",R165="for comfort care orders"),"Update MDS Coding",_xlfn.IFS(O165="q3mos review or less","Renew Consent and Review Care Plan",O165="q6mos review or less","Review Care Plan")),"")</f>
        <v/>
      </c>
      <c r="U165" s="78"/>
    </row>
    <row r="166" spans="1:21" s="79" customFormat="1" x14ac:dyDescent="0.25">
      <c r="A166" s="80"/>
      <c r="B166" s="69"/>
      <c r="C166" s="71"/>
      <c r="D166" s="71"/>
      <c r="E166" s="70"/>
      <c r="F166" s="71"/>
      <c r="G166" s="72"/>
      <c r="H166" s="71"/>
      <c r="I166" s="73"/>
      <c r="J166" s="72"/>
      <c r="K166" s="72"/>
      <c r="L166" s="72"/>
      <c r="M166" s="71"/>
      <c r="N166" s="71"/>
      <c r="O166" s="74" t="str">
        <f>IF($E166="","",IF(OR($E166=Settings!$B$2,$E166=Settings!$B$3),"q3mos Review or less",IF(OR($E166="deceased",$E166="Discharged",$E166="No AP - coding issue"),"None","q6mos Review or less")))</f>
        <v/>
      </c>
      <c r="P166" s="75"/>
      <c r="Q166" s="76"/>
      <c r="R166" s="76"/>
      <c r="S166" s="77" t="str" cm="1">
        <f t="array" ref="S166">IFERROR(IF(OR(R166="Titration (Dose Reduction Trial)",R166="Change Drug Class",R166="Change Frequency",R166="change drug, same class",R166="increase"),P166+31,_xlfn.IFS(R166="discontinue","",O166="q3mos review or less",P166+92,O166="q6mos review or less",P166+184,O166="none","")),"")</f>
        <v/>
      </c>
      <c r="T166" s="74" t="str" cm="1">
        <f t="array" ref="T166">IFERROR(IF(OR(E166="No AP - Coding Issue",R166="Discontinue",R166="for comfort care orders"),"Update MDS Coding",_xlfn.IFS(O166="q3mos review or less","Renew Consent and Review Care Plan",O166="q6mos review or less","Review Care Plan")),"")</f>
        <v/>
      </c>
      <c r="U166" s="78"/>
    </row>
    <row r="167" spans="1:21" s="79" customFormat="1" x14ac:dyDescent="0.25">
      <c r="A167" s="80"/>
      <c r="B167" s="69"/>
      <c r="C167" s="71"/>
      <c r="D167" s="71"/>
      <c r="E167" s="70"/>
      <c r="F167" s="71"/>
      <c r="G167" s="72"/>
      <c r="H167" s="71"/>
      <c r="I167" s="73"/>
      <c r="J167" s="72"/>
      <c r="K167" s="72"/>
      <c r="L167" s="72"/>
      <c r="M167" s="71"/>
      <c r="N167" s="71"/>
      <c r="O167" s="74" t="str">
        <f>IF($E167="","",IF(OR($E167=Settings!$B$2,$E167=Settings!$B$3),"q3mos Review or less",IF(OR($E167="deceased",$E167="Discharged",$E167="No AP - coding issue"),"None","q6mos Review or less")))</f>
        <v/>
      </c>
      <c r="P167" s="75"/>
      <c r="Q167" s="76"/>
      <c r="R167" s="76"/>
      <c r="S167" s="77" t="str" cm="1">
        <f t="array" ref="S167">IFERROR(IF(OR(R167="Titration (Dose Reduction Trial)",R167="Change Drug Class",R167="Change Frequency",R167="change drug, same class",R167="increase"),P167+31,_xlfn.IFS(R167="discontinue","",O167="q3mos review or less",P167+92,O167="q6mos review or less",P167+184,O167="none","")),"")</f>
        <v/>
      </c>
      <c r="T167" s="74" t="str" cm="1">
        <f t="array" ref="T167">IFERROR(IF(OR(E167="No AP - Coding Issue",R167="Discontinue",R167="for comfort care orders"),"Update MDS Coding",_xlfn.IFS(O167="q3mos review or less","Renew Consent and Review Care Plan",O167="q6mos review or less","Review Care Plan")),"")</f>
        <v/>
      </c>
      <c r="U167" s="78"/>
    </row>
    <row r="168" spans="1:21" s="79" customFormat="1" x14ac:dyDescent="0.25">
      <c r="A168" s="80"/>
      <c r="B168" s="69"/>
      <c r="C168" s="71"/>
      <c r="D168" s="71"/>
      <c r="E168" s="70"/>
      <c r="F168" s="71"/>
      <c r="G168" s="72"/>
      <c r="H168" s="71"/>
      <c r="I168" s="73"/>
      <c r="J168" s="72"/>
      <c r="K168" s="72"/>
      <c r="L168" s="72"/>
      <c r="M168" s="71"/>
      <c r="N168" s="71"/>
      <c r="O168" s="74" t="str">
        <f>IF($E168="","",IF(OR($E168=Settings!$B$2,$E168=Settings!$B$3),"q3mos Review or less",IF(OR($E168="deceased",$E168="Discharged",$E168="No AP - coding issue"),"None","q6mos Review or less")))</f>
        <v/>
      </c>
      <c r="P168" s="75"/>
      <c r="Q168" s="76"/>
      <c r="R168" s="76"/>
      <c r="S168" s="77" t="str" cm="1">
        <f t="array" ref="S168">IFERROR(IF(OR(R168="Titration (Dose Reduction Trial)",R168="Change Drug Class",R168="Change Frequency",R168="change drug, same class",R168="increase"),P168+31,_xlfn.IFS(R168="discontinue","",O168="q3mos review or less",P168+92,O168="q6mos review or less",P168+184,O168="none","")),"")</f>
        <v/>
      </c>
      <c r="T168" s="74" t="str" cm="1">
        <f t="array" ref="T168">IFERROR(IF(OR(E168="No AP - Coding Issue",R168="Discontinue",R168="for comfort care orders"),"Update MDS Coding",_xlfn.IFS(O168="q3mos review or less","Renew Consent and Review Care Plan",O168="q6mos review or less","Review Care Plan")),"")</f>
        <v/>
      </c>
      <c r="U168" s="78"/>
    </row>
    <row r="169" spans="1:21" s="79" customFormat="1" x14ac:dyDescent="0.25">
      <c r="A169" s="80"/>
      <c r="B169" s="69"/>
      <c r="C169" s="71"/>
      <c r="D169" s="71"/>
      <c r="E169" s="70"/>
      <c r="F169" s="71"/>
      <c r="G169" s="72"/>
      <c r="H169" s="71"/>
      <c r="I169" s="73"/>
      <c r="J169" s="72"/>
      <c r="K169" s="72"/>
      <c r="L169" s="72"/>
      <c r="M169" s="71"/>
      <c r="N169" s="71"/>
      <c r="O169" s="74" t="str">
        <f>IF($E169="","",IF(OR($E169=Settings!$B$2,$E169=Settings!$B$3),"q3mos Review or less",IF(OR($E169="deceased",$E169="Discharged",$E169="No AP - coding issue"),"None","q6mos Review or less")))</f>
        <v/>
      </c>
      <c r="P169" s="75"/>
      <c r="Q169" s="76"/>
      <c r="R169" s="76"/>
      <c r="S169" s="77" t="str" cm="1">
        <f t="array" ref="S169">IFERROR(IF(OR(R169="Titration (Dose Reduction Trial)",R169="Change Drug Class",R169="Change Frequency",R169="change drug, same class",R169="increase"),P169+31,_xlfn.IFS(R169="discontinue","",O169="q3mos review or less",P169+92,O169="q6mos review or less",P169+184,O169="none","")),"")</f>
        <v/>
      </c>
      <c r="T169" s="74" t="str" cm="1">
        <f t="array" ref="T169">IFERROR(IF(OR(E169="No AP - Coding Issue",R169="Discontinue",R169="for comfort care orders"),"Update MDS Coding",_xlfn.IFS(O169="q3mos review or less","Renew Consent and Review Care Plan",O169="q6mos review or less","Review Care Plan")),"")</f>
        <v/>
      </c>
      <c r="U169" s="78"/>
    </row>
    <row r="170" spans="1:21" s="79" customFormat="1" x14ac:dyDescent="0.25">
      <c r="A170" s="80"/>
      <c r="B170" s="69"/>
      <c r="C170" s="71"/>
      <c r="D170" s="71"/>
      <c r="E170" s="70"/>
      <c r="F170" s="71"/>
      <c r="G170" s="72"/>
      <c r="H170" s="71"/>
      <c r="I170" s="73"/>
      <c r="J170" s="72"/>
      <c r="K170" s="72"/>
      <c r="L170" s="72"/>
      <c r="M170" s="71"/>
      <c r="N170" s="71"/>
      <c r="O170" s="74" t="str">
        <f>IF($E170="","",IF(OR($E170=Settings!$B$2,$E170=Settings!$B$3),"q3mos Review or less",IF(OR($E170="deceased",$E170="Discharged",$E170="No AP - coding issue"),"None","q6mos Review or less")))</f>
        <v/>
      </c>
      <c r="P170" s="75"/>
      <c r="Q170" s="76"/>
      <c r="R170" s="76"/>
      <c r="S170" s="77" t="str" cm="1">
        <f t="array" ref="S170">IFERROR(IF(OR(R170="Titration (Dose Reduction Trial)",R170="Change Drug Class",R170="Change Frequency",R170="change drug, same class",R170="increase"),P170+31,_xlfn.IFS(R170="discontinue","",O170="q3mos review or less",P170+92,O170="q6mos review or less",P170+184,O170="none","")),"")</f>
        <v/>
      </c>
      <c r="T170" s="74" t="str" cm="1">
        <f t="array" ref="T170">IFERROR(IF(OR(E170="No AP - Coding Issue",R170="Discontinue",R170="for comfort care orders"),"Update MDS Coding",_xlfn.IFS(O170="q3mos review or less","Renew Consent and Review Care Plan",O170="q6mos review or less","Review Care Plan")),"")</f>
        <v/>
      </c>
      <c r="U170" s="78"/>
    </row>
    <row r="171" spans="1:21" s="79" customFormat="1" x14ac:dyDescent="0.25">
      <c r="A171" s="80"/>
      <c r="B171" s="69"/>
      <c r="C171" s="71"/>
      <c r="D171" s="71"/>
      <c r="E171" s="70"/>
      <c r="F171" s="71"/>
      <c r="G171" s="72"/>
      <c r="H171" s="71"/>
      <c r="I171" s="73"/>
      <c r="J171" s="72"/>
      <c r="K171" s="72"/>
      <c r="L171" s="72"/>
      <c r="M171" s="71"/>
      <c r="N171" s="71"/>
      <c r="O171" s="74" t="str">
        <f>IF($E171="","",IF(OR($E171=Settings!$B$2,$E171=Settings!$B$3),"q3mos Review or less",IF(OR($E171="deceased",$E171="Discharged",$E171="No AP - coding issue"),"None","q6mos Review or less")))</f>
        <v/>
      </c>
      <c r="P171" s="75"/>
      <c r="Q171" s="76"/>
      <c r="R171" s="76"/>
      <c r="S171" s="77" t="str" cm="1">
        <f t="array" ref="S171">IFERROR(IF(OR(R171="Titration (Dose Reduction Trial)",R171="Change Drug Class",R171="Change Frequency",R171="change drug, same class",R171="increase"),P171+31,_xlfn.IFS(R171="discontinue","",O171="q3mos review or less",P171+92,O171="q6mos review or less",P171+184,O171="none","")),"")</f>
        <v/>
      </c>
      <c r="T171" s="74" t="str" cm="1">
        <f t="array" ref="T171">IFERROR(IF(OR(E171="No AP - Coding Issue",R171="Discontinue",R171="for comfort care orders"),"Update MDS Coding",_xlfn.IFS(O171="q3mos review or less","Renew Consent and Review Care Plan",O171="q6mos review or less","Review Care Plan")),"")</f>
        <v/>
      </c>
      <c r="U171" s="78"/>
    </row>
    <row r="172" spans="1:21" s="79" customFormat="1" x14ac:dyDescent="0.25">
      <c r="A172" s="80"/>
      <c r="B172" s="69"/>
      <c r="C172" s="71"/>
      <c r="D172" s="71"/>
      <c r="E172" s="70"/>
      <c r="F172" s="71"/>
      <c r="G172" s="72"/>
      <c r="H172" s="71"/>
      <c r="I172" s="73"/>
      <c r="J172" s="72"/>
      <c r="K172" s="72"/>
      <c r="L172" s="72"/>
      <c r="M172" s="71"/>
      <c r="N172" s="71"/>
      <c r="O172" s="74" t="str">
        <f>IF($E172="","",IF(OR($E172=Settings!$B$2,$E172=Settings!$B$3),"q3mos Review or less",IF(OR($E172="deceased",$E172="Discharged",$E172="No AP - coding issue"),"None","q6mos Review or less")))</f>
        <v/>
      </c>
      <c r="P172" s="75"/>
      <c r="Q172" s="76"/>
      <c r="R172" s="76"/>
      <c r="S172" s="77" t="str" cm="1">
        <f t="array" ref="S172">IFERROR(IF(OR(R172="Titration (Dose Reduction Trial)",R172="Change Drug Class",R172="Change Frequency",R172="change drug, same class",R172="increase"),P172+31,_xlfn.IFS(R172="discontinue","",O172="q3mos review or less",P172+92,O172="q6mos review or less",P172+184,O172="none","")),"")</f>
        <v/>
      </c>
      <c r="T172" s="74" t="str" cm="1">
        <f t="array" ref="T172">IFERROR(IF(OR(E172="No AP - Coding Issue",R172="Discontinue",R172="for comfort care orders"),"Update MDS Coding",_xlfn.IFS(O172="q3mos review or less","Renew Consent and Review Care Plan",O172="q6mos review or less","Review Care Plan")),"")</f>
        <v/>
      </c>
      <c r="U172" s="78"/>
    </row>
    <row r="173" spans="1:21" s="79" customFormat="1" x14ac:dyDescent="0.25">
      <c r="A173" s="80"/>
      <c r="B173" s="69"/>
      <c r="C173" s="71"/>
      <c r="D173" s="71"/>
      <c r="E173" s="70"/>
      <c r="F173" s="71"/>
      <c r="G173" s="72"/>
      <c r="H173" s="71"/>
      <c r="I173" s="73"/>
      <c r="J173" s="72"/>
      <c r="K173" s="72"/>
      <c r="L173" s="72"/>
      <c r="M173" s="71"/>
      <c r="N173" s="71"/>
      <c r="O173" s="74" t="str">
        <f>IF($E173="","",IF(OR($E173=Settings!$B$2,$E173=Settings!$B$3),"q3mos Review or less",IF(OR($E173="deceased",$E173="Discharged",$E173="No AP - coding issue"),"None","q6mos Review or less")))</f>
        <v/>
      </c>
      <c r="P173" s="75"/>
      <c r="Q173" s="76"/>
      <c r="R173" s="76"/>
      <c r="S173" s="77" t="str" cm="1">
        <f t="array" ref="S173">IFERROR(IF(OR(R173="Titration (Dose Reduction Trial)",R173="Change Drug Class",R173="Change Frequency",R173="change drug, same class",R173="increase"),P173+31,_xlfn.IFS(R173="discontinue","",O173="q3mos review or less",P173+92,O173="q6mos review or less",P173+184,O173="none","")),"")</f>
        <v/>
      </c>
      <c r="T173" s="74" t="str" cm="1">
        <f t="array" ref="T173">IFERROR(IF(OR(E173="No AP - Coding Issue",R173="Discontinue",R173="for comfort care orders"),"Update MDS Coding",_xlfn.IFS(O173="q3mos review or less","Renew Consent and Review Care Plan",O173="q6mos review or less","Review Care Plan")),"")</f>
        <v/>
      </c>
      <c r="U173" s="78"/>
    </row>
    <row r="174" spans="1:21" s="79" customFormat="1" x14ac:dyDescent="0.25">
      <c r="A174" s="80"/>
      <c r="B174" s="69"/>
      <c r="C174" s="71"/>
      <c r="D174" s="71"/>
      <c r="E174" s="70"/>
      <c r="F174" s="71"/>
      <c r="G174" s="72"/>
      <c r="H174" s="71"/>
      <c r="I174" s="73"/>
      <c r="J174" s="72"/>
      <c r="K174" s="72"/>
      <c r="L174" s="72"/>
      <c r="M174" s="71"/>
      <c r="N174" s="71"/>
      <c r="O174" s="74" t="str">
        <f>IF($E174="","",IF(OR($E174=Settings!$B$2,$E174=Settings!$B$3),"q3mos Review or less",IF(OR($E174="deceased",$E174="Discharged",$E174="No AP - coding issue"),"None","q6mos Review or less")))</f>
        <v/>
      </c>
      <c r="P174" s="75"/>
      <c r="Q174" s="76"/>
      <c r="R174" s="76"/>
      <c r="S174" s="77" t="str" cm="1">
        <f t="array" ref="S174">IFERROR(IF(OR(R174="Titration (Dose Reduction Trial)",R174="Change Drug Class",R174="Change Frequency",R174="change drug, same class",R174="increase"),P174+31,_xlfn.IFS(R174="discontinue","",O174="q3mos review or less",P174+92,O174="q6mos review or less",P174+184,O174="none","")),"")</f>
        <v/>
      </c>
      <c r="T174" s="74" t="str" cm="1">
        <f t="array" ref="T174">IFERROR(IF(OR(E174="No AP - Coding Issue",R174="Discontinue",R174="for comfort care orders"),"Update MDS Coding",_xlfn.IFS(O174="q3mos review or less","Renew Consent and Review Care Plan",O174="q6mos review or less","Review Care Plan")),"")</f>
        <v/>
      </c>
      <c r="U174" s="78"/>
    </row>
    <row r="175" spans="1:21" s="79" customFormat="1" x14ac:dyDescent="0.25">
      <c r="A175" s="80"/>
      <c r="B175" s="69"/>
      <c r="C175" s="71"/>
      <c r="D175" s="71"/>
      <c r="E175" s="70"/>
      <c r="F175" s="71"/>
      <c r="G175" s="72"/>
      <c r="H175" s="71"/>
      <c r="I175" s="73"/>
      <c r="J175" s="72"/>
      <c r="K175" s="72"/>
      <c r="L175" s="72"/>
      <c r="M175" s="71"/>
      <c r="N175" s="71"/>
      <c r="O175" s="74" t="str">
        <f>IF($E175="","",IF(OR($E175=Settings!$B$2,$E175=Settings!$B$3),"q3mos Review or less",IF(OR($E175="deceased",$E175="Discharged",$E175="No AP - coding issue"),"None","q6mos Review or less")))</f>
        <v/>
      </c>
      <c r="P175" s="75"/>
      <c r="Q175" s="76"/>
      <c r="R175" s="76"/>
      <c r="S175" s="77" t="str" cm="1">
        <f t="array" ref="S175">IFERROR(IF(OR(R175="Titration (Dose Reduction Trial)",R175="Change Drug Class",R175="Change Frequency",R175="change drug, same class",R175="increase"),P175+31,_xlfn.IFS(R175="discontinue","",O175="q3mos review or less",P175+92,O175="q6mos review or less",P175+184,O175="none","")),"")</f>
        <v/>
      </c>
      <c r="T175" s="74" t="str" cm="1">
        <f t="array" ref="T175">IFERROR(IF(OR(E175="No AP - Coding Issue",R175="Discontinue",R175="for comfort care orders"),"Update MDS Coding",_xlfn.IFS(O175="q3mos review or less","Renew Consent and Review Care Plan",O175="q6mos review or less","Review Care Plan")),"")</f>
        <v/>
      </c>
      <c r="U175" s="78"/>
    </row>
    <row r="176" spans="1:21" s="79" customFormat="1" x14ac:dyDescent="0.25">
      <c r="A176" s="80"/>
      <c r="B176" s="69"/>
      <c r="C176" s="71"/>
      <c r="D176" s="71"/>
      <c r="E176" s="70"/>
      <c r="F176" s="71"/>
      <c r="G176" s="72"/>
      <c r="H176" s="71"/>
      <c r="I176" s="73"/>
      <c r="J176" s="72"/>
      <c r="K176" s="72"/>
      <c r="L176" s="72"/>
      <c r="M176" s="71"/>
      <c r="N176" s="71"/>
      <c r="O176" s="74" t="str">
        <f>IF($E176="","",IF(OR($E176=Settings!$B$2,$E176=Settings!$B$3),"q3mos Review or less",IF(OR($E176="deceased",$E176="Discharged",$E176="No AP - coding issue"),"None","q6mos Review or less")))</f>
        <v/>
      </c>
      <c r="P176" s="75"/>
      <c r="Q176" s="76"/>
      <c r="R176" s="76"/>
      <c r="S176" s="77" t="str" cm="1">
        <f t="array" ref="S176">IFERROR(IF(OR(R176="Titration (Dose Reduction Trial)",R176="Change Drug Class",R176="Change Frequency",R176="change drug, same class",R176="increase"),P176+31,_xlfn.IFS(R176="discontinue","",O176="q3mos review or less",P176+92,O176="q6mos review or less",P176+184,O176="none","")),"")</f>
        <v/>
      </c>
      <c r="T176" s="74" t="str" cm="1">
        <f t="array" ref="T176">IFERROR(IF(OR(E176="No AP - Coding Issue",R176="Discontinue",R176="for comfort care orders"),"Update MDS Coding",_xlfn.IFS(O176="q3mos review or less","Renew Consent and Review Care Plan",O176="q6mos review or less","Review Care Plan")),"")</f>
        <v/>
      </c>
      <c r="U176" s="78"/>
    </row>
    <row r="177" spans="1:21" s="79" customFormat="1" x14ac:dyDescent="0.25">
      <c r="A177" s="80"/>
      <c r="B177" s="69"/>
      <c r="C177" s="71"/>
      <c r="D177" s="71"/>
      <c r="E177" s="70"/>
      <c r="F177" s="71"/>
      <c r="G177" s="72"/>
      <c r="H177" s="71"/>
      <c r="I177" s="73"/>
      <c r="J177" s="72"/>
      <c r="K177" s="72"/>
      <c r="L177" s="72"/>
      <c r="M177" s="71"/>
      <c r="N177" s="71"/>
      <c r="O177" s="74" t="str">
        <f>IF($E177="","",IF(OR($E177=Settings!$B$2,$E177=Settings!$B$3),"q3mos Review or less",IF(OR($E177="deceased",$E177="Discharged",$E177="No AP - coding issue"),"None","q6mos Review or less")))</f>
        <v/>
      </c>
      <c r="P177" s="75"/>
      <c r="Q177" s="76"/>
      <c r="R177" s="76"/>
      <c r="S177" s="77" t="str" cm="1">
        <f t="array" ref="S177">IFERROR(IF(OR(R177="Titration (Dose Reduction Trial)",R177="Change Drug Class",R177="Change Frequency",R177="change drug, same class",R177="increase"),P177+31,_xlfn.IFS(R177="discontinue","",O177="q3mos review or less",P177+92,O177="q6mos review or less",P177+184,O177="none","")),"")</f>
        <v/>
      </c>
      <c r="T177" s="74" t="str" cm="1">
        <f t="array" ref="T177">IFERROR(IF(OR(E177="No AP - Coding Issue",R177="Discontinue",R177="for comfort care orders"),"Update MDS Coding",_xlfn.IFS(O177="q3mos review or less","Renew Consent and Review Care Plan",O177="q6mos review or less","Review Care Plan")),"")</f>
        <v/>
      </c>
      <c r="U177" s="78"/>
    </row>
    <row r="178" spans="1:21" s="79" customFormat="1" x14ac:dyDescent="0.25">
      <c r="A178" s="80"/>
      <c r="B178" s="69"/>
      <c r="C178" s="71"/>
      <c r="D178" s="71"/>
      <c r="E178" s="70"/>
      <c r="F178" s="71"/>
      <c r="G178" s="72"/>
      <c r="H178" s="71"/>
      <c r="I178" s="73"/>
      <c r="J178" s="72"/>
      <c r="K178" s="72"/>
      <c r="L178" s="72"/>
      <c r="M178" s="71"/>
      <c r="N178" s="71"/>
      <c r="O178" s="74" t="str">
        <f>IF($E178="","",IF(OR($E178=Settings!$B$2,$E178=Settings!$B$3),"q3mos Review or less",IF(OR($E178="deceased",$E178="Discharged",$E178="No AP - coding issue"),"None","q6mos Review or less")))</f>
        <v/>
      </c>
      <c r="P178" s="75"/>
      <c r="Q178" s="76"/>
      <c r="R178" s="76"/>
      <c r="S178" s="77" t="str" cm="1">
        <f t="array" ref="S178">IFERROR(IF(OR(R178="Titration (Dose Reduction Trial)",R178="Change Drug Class",R178="Change Frequency",R178="change drug, same class",R178="increase"),P178+31,_xlfn.IFS(R178="discontinue","",O178="q3mos review or less",P178+92,O178="q6mos review or less",P178+184,O178="none","")),"")</f>
        <v/>
      </c>
      <c r="T178" s="74" t="str" cm="1">
        <f t="array" ref="T178">IFERROR(IF(OR(E178="No AP - Coding Issue",R178="Discontinue",R178="for comfort care orders"),"Update MDS Coding",_xlfn.IFS(O178="q3mos review or less","Renew Consent and Review Care Plan",O178="q6mos review or less","Review Care Plan")),"")</f>
        <v/>
      </c>
      <c r="U178" s="78"/>
    </row>
    <row r="179" spans="1:21" s="79" customFormat="1" x14ac:dyDescent="0.25">
      <c r="A179" s="80"/>
      <c r="B179" s="69"/>
      <c r="C179" s="71"/>
      <c r="D179" s="71"/>
      <c r="E179" s="70"/>
      <c r="F179" s="71"/>
      <c r="G179" s="72"/>
      <c r="H179" s="71"/>
      <c r="I179" s="73"/>
      <c r="J179" s="72"/>
      <c r="K179" s="72"/>
      <c r="L179" s="72"/>
      <c r="M179" s="71"/>
      <c r="N179" s="71"/>
      <c r="O179" s="74" t="str">
        <f>IF($E179="","",IF(OR($E179=Settings!$B$2,$E179=Settings!$B$3),"q3mos Review or less",IF(OR($E179="deceased",$E179="Discharged",$E179="No AP - coding issue"),"None","q6mos Review or less")))</f>
        <v/>
      </c>
      <c r="P179" s="75"/>
      <c r="Q179" s="76"/>
      <c r="R179" s="76"/>
      <c r="S179" s="77" t="str" cm="1">
        <f t="array" ref="S179">IFERROR(IF(OR(R179="Titration (Dose Reduction Trial)",R179="Change Drug Class",R179="Change Frequency",R179="change drug, same class",R179="increase"),P179+31,_xlfn.IFS(R179="discontinue","",O179="q3mos review or less",P179+92,O179="q6mos review or less",P179+184,O179="none","")),"")</f>
        <v/>
      </c>
      <c r="T179" s="74" t="str" cm="1">
        <f t="array" ref="T179">IFERROR(IF(OR(E179="No AP - Coding Issue",R179="Discontinue",R179="for comfort care orders"),"Update MDS Coding",_xlfn.IFS(O179="q3mos review or less","Renew Consent and Review Care Plan",O179="q6mos review or less","Review Care Plan")),"")</f>
        <v/>
      </c>
      <c r="U179" s="78"/>
    </row>
    <row r="180" spans="1:21" s="79" customFormat="1" x14ac:dyDescent="0.25">
      <c r="A180" s="80"/>
      <c r="B180" s="69"/>
      <c r="C180" s="71"/>
      <c r="D180" s="71"/>
      <c r="E180" s="70"/>
      <c r="F180" s="71"/>
      <c r="G180" s="72"/>
      <c r="H180" s="71"/>
      <c r="I180" s="73"/>
      <c r="J180" s="72"/>
      <c r="K180" s="72"/>
      <c r="L180" s="72"/>
      <c r="M180" s="71"/>
      <c r="N180" s="71"/>
      <c r="O180" s="74" t="str">
        <f>IF($E180="","",IF(OR($E180=Settings!$B$2,$E180=Settings!$B$3),"q3mos Review or less",IF(OR($E180="deceased",$E180="Discharged",$E180="No AP - coding issue"),"None","q6mos Review or less")))</f>
        <v/>
      </c>
      <c r="P180" s="75"/>
      <c r="Q180" s="76"/>
      <c r="R180" s="76"/>
      <c r="S180" s="77" t="str" cm="1">
        <f t="array" ref="S180">IFERROR(IF(OR(R180="Titration (Dose Reduction Trial)",R180="Change Drug Class",R180="Change Frequency",R180="change drug, same class",R180="increase"),P180+31,_xlfn.IFS(R180="discontinue","",O180="q3mos review or less",P180+92,O180="q6mos review or less",P180+184,O180="none","")),"")</f>
        <v/>
      </c>
      <c r="T180" s="74" t="str" cm="1">
        <f t="array" ref="T180">IFERROR(IF(OR(E180="No AP - Coding Issue",R180="Discontinue",R180="for comfort care orders"),"Update MDS Coding",_xlfn.IFS(O180="q3mos review or less","Renew Consent and Review Care Plan",O180="q6mos review or less","Review Care Plan")),"")</f>
        <v/>
      </c>
      <c r="U180" s="78"/>
    </row>
    <row r="181" spans="1:21" s="79" customFormat="1" x14ac:dyDescent="0.25">
      <c r="A181" s="80"/>
      <c r="B181" s="69"/>
      <c r="C181" s="71"/>
      <c r="D181" s="71"/>
      <c r="E181" s="70"/>
      <c r="F181" s="71"/>
      <c r="G181" s="72"/>
      <c r="H181" s="71"/>
      <c r="I181" s="73"/>
      <c r="J181" s="72"/>
      <c r="K181" s="72"/>
      <c r="L181" s="72"/>
      <c r="M181" s="71"/>
      <c r="N181" s="71"/>
      <c r="O181" s="74" t="str">
        <f>IF($E181="","",IF(OR($E181=Settings!$B$2,$E181=Settings!$B$3),"q3mos Review or less",IF(OR($E181="deceased",$E181="Discharged",$E181="No AP - coding issue"),"None","q6mos Review or less")))</f>
        <v/>
      </c>
      <c r="P181" s="75"/>
      <c r="Q181" s="76"/>
      <c r="R181" s="76"/>
      <c r="S181" s="77" t="str" cm="1">
        <f t="array" ref="S181">IFERROR(IF(OR(R181="Titration (Dose Reduction Trial)",R181="Change Drug Class",R181="Change Frequency",R181="change drug, same class",R181="increase"),P181+31,_xlfn.IFS(R181="discontinue","",O181="q3mos review or less",P181+92,O181="q6mos review or less",P181+184,O181="none","")),"")</f>
        <v/>
      </c>
      <c r="T181" s="74" t="str" cm="1">
        <f t="array" ref="T181">IFERROR(IF(OR(E181="No AP - Coding Issue",R181="Discontinue",R181="for comfort care orders"),"Update MDS Coding",_xlfn.IFS(O181="q3mos review or less","Renew Consent and Review Care Plan",O181="q6mos review or less","Review Care Plan")),"")</f>
        <v/>
      </c>
      <c r="U181" s="78"/>
    </row>
    <row r="182" spans="1:21" s="79" customFormat="1" x14ac:dyDescent="0.25">
      <c r="A182" s="80"/>
      <c r="B182" s="69"/>
      <c r="C182" s="71"/>
      <c r="D182" s="71"/>
      <c r="E182" s="70"/>
      <c r="F182" s="71"/>
      <c r="G182" s="72"/>
      <c r="H182" s="71"/>
      <c r="I182" s="73"/>
      <c r="J182" s="72"/>
      <c r="K182" s="72"/>
      <c r="L182" s="72"/>
      <c r="M182" s="71"/>
      <c r="N182" s="71"/>
      <c r="O182" s="74" t="str">
        <f>IF($E182="","",IF(OR($E182=Settings!$B$2,$E182=Settings!$B$3),"q3mos Review or less",IF(OR($E182="deceased",$E182="Discharged",$E182="No AP - coding issue"),"None","q6mos Review or less")))</f>
        <v/>
      </c>
      <c r="P182" s="75"/>
      <c r="Q182" s="76"/>
      <c r="R182" s="76"/>
      <c r="S182" s="77" t="str" cm="1">
        <f t="array" ref="S182">IFERROR(IF(OR(R182="Titration (Dose Reduction Trial)",R182="Change Drug Class",R182="Change Frequency",R182="change drug, same class",R182="increase"),P182+31,_xlfn.IFS(R182="discontinue","",O182="q3mos review or less",P182+92,O182="q6mos review or less",P182+184,O182="none","")),"")</f>
        <v/>
      </c>
      <c r="T182" s="74" t="str" cm="1">
        <f t="array" ref="T182">IFERROR(IF(OR(E182="No AP - Coding Issue",R182="Discontinue",R182="for comfort care orders"),"Update MDS Coding",_xlfn.IFS(O182="q3mos review or less","Renew Consent and Review Care Plan",O182="q6mos review or less","Review Care Plan")),"")</f>
        <v/>
      </c>
      <c r="U182" s="78"/>
    </row>
    <row r="183" spans="1:21" s="79" customFormat="1" x14ac:dyDescent="0.25">
      <c r="A183" s="80"/>
      <c r="B183" s="69"/>
      <c r="C183" s="71"/>
      <c r="D183" s="71"/>
      <c r="E183" s="70"/>
      <c r="F183" s="71"/>
      <c r="G183" s="72"/>
      <c r="H183" s="71"/>
      <c r="I183" s="73"/>
      <c r="J183" s="72"/>
      <c r="K183" s="72"/>
      <c r="L183" s="72"/>
      <c r="M183" s="71"/>
      <c r="N183" s="71"/>
      <c r="O183" s="74" t="str">
        <f>IF($E183="","",IF(OR($E183=Settings!$B$2,$E183=Settings!$B$3),"q3mos Review or less",IF(OR($E183="deceased",$E183="Discharged",$E183="No AP - coding issue"),"None","q6mos Review or less")))</f>
        <v/>
      </c>
      <c r="P183" s="75"/>
      <c r="Q183" s="76"/>
      <c r="R183" s="76"/>
      <c r="S183" s="77" t="str" cm="1">
        <f t="array" ref="S183">IFERROR(IF(OR(R183="Titration (Dose Reduction Trial)",R183="Change Drug Class",R183="Change Frequency",R183="change drug, same class",R183="increase"),P183+31,_xlfn.IFS(R183="discontinue","",O183="q3mos review or less",P183+92,O183="q6mos review or less",P183+184,O183="none","")),"")</f>
        <v/>
      </c>
      <c r="T183" s="74" t="str" cm="1">
        <f t="array" ref="T183">IFERROR(IF(OR(E183="No AP - Coding Issue",R183="Discontinue",R183="for comfort care orders"),"Update MDS Coding",_xlfn.IFS(O183="q3mos review or less","Renew Consent and Review Care Plan",O183="q6mos review or less","Review Care Plan")),"")</f>
        <v/>
      </c>
      <c r="U183" s="78"/>
    </row>
    <row r="184" spans="1:21" s="79" customFormat="1" x14ac:dyDescent="0.25">
      <c r="A184" s="80"/>
      <c r="B184" s="69"/>
      <c r="C184" s="71"/>
      <c r="D184" s="71"/>
      <c r="E184" s="70"/>
      <c r="F184" s="71"/>
      <c r="G184" s="72"/>
      <c r="H184" s="71"/>
      <c r="I184" s="73"/>
      <c r="J184" s="72"/>
      <c r="K184" s="72"/>
      <c r="L184" s="72"/>
      <c r="M184" s="71"/>
      <c r="N184" s="71"/>
      <c r="O184" s="74" t="str">
        <f>IF($E184="","",IF(OR($E184=Settings!$B$2,$E184=Settings!$B$3),"q3mos Review or less",IF(OR($E184="deceased",$E184="Discharged",$E184="No AP - coding issue"),"None","q6mos Review or less")))</f>
        <v/>
      </c>
      <c r="P184" s="75"/>
      <c r="Q184" s="76"/>
      <c r="R184" s="76"/>
      <c r="S184" s="77" t="str" cm="1">
        <f t="array" ref="S184">IFERROR(IF(OR(R184="Titration (Dose Reduction Trial)",R184="Change Drug Class",R184="Change Frequency",R184="change drug, same class",R184="increase"),P184+31,_xlfn.IFS(R184="discontinue","",O184="q3mos review or less",P184+92,O184="q6mos review or less",P184+184,O184="none","")),"")</f>
        <v/>
      </c>
      <c r="T184" s="74" t="str" cm="1">
        <f t="array" ref="T184">IFERROR(IF(OR(E184="No AP - Coding Issue",R184="Discontinue",R184="for comfort care orders"),"Update MDS Coding",_xlfn.IFS(O184="q3mos review or less","Renew Consent and Review Care Plan",O184="q6mos review or less","Review Care Plan")),"")</f>
        <v/>
      </c>
      <c r="U184" s="78"/>
    </row>
    <row r="185" spans="1:21" s="79" customFormat="1" x14ac:dyDescent="0.25">
      <c r="A185" s="80"/>
      <c r="B185" s="69"/>
      <c r="C185" s="71"/>
      <c r="D185" s="71"/>
      <c r="E185" s="70"/>
      <c r="F185" s="71"/>
      <c r="G185" s="72"/>
      <c r="H185" s="71"/>
      <c r="I185" s="73"/>
      <c r="J185" s="72"/>
      <c r="K185" s="72"/>
      <c r="L185" s="72"/>
      <c r="M185" s="71"/>
      <c r="N185" s="71"/>
      <c r="O185" s="74" t="str">
        <f>IF($E185="","",IF(OR($E185=Settings!$B$2,$E185=Settings!$B$3),"q3mos Review or less",IF(OR($E185="deceased",$E185="Discharged",$E185="No AP - coding issue"),"None","q6mos Review or less")))</f>
        <v/>
      </c>
      <c r="P185" s="75"/>
      <c r="Q185" s="76"/>
      <c r="R185" s="76"/>
      <c r="S185" s="77" t="str" cm="1">
        <f t="array" ref="S185">IFERROR(IF(OR(R185="Titration (Dose Reduction Trial)",R185="Change Drug Class",R185="Change Frequency",R185="change drug, same class",R185="increase"),P185+31,_xlfn.IFS(R185="discontinue","",O185="q3mos review or less",P185+92,O185="q6mos review or less",P185+184,O185="none","")),"")</f>
        <v/>
      </c>
      <c r="T185" s="74" t="str" cm="1">
        <f t="array" ref="T185">IFERROR(IF(OR(E185="No AP - Coding Issue",R185="Discontinue",R185="for comfort care orders"),"Update MDS Coding",_xlfn.IFS(O185="q3mos review or less","Renew Consent and Review Care Plan",O185="q6mos review or less","Review Care Plan")),"")</f>
        <v/>
      </c>
      <c r="U185" s="78"/>
    </row>
    <row r="186" spans="1:21" s="79" customFormat="1" x14ac:dyDescent="0.25">
      <c r="A186" s="80"/>
      <c r="B186" s="69"/>
      <c r="C186" s="71"/>
      <c r="D186" s="71"/>
      <c r="E186" s="70"/>
      <c r="F186" s="71"/>
      <c r="G186" s="72"/>
      <c r="H186" s="71"/>
      <c r="I186" s="73"/>
      <c r="J186" s="72"/>
      <c r="K186" s="72"/>
      <c r="L186" s="72"/>
      <c r="M186" s="71"/>
      <c r="N186" s="71"/>
      <c r="O186" s="74" t="str">
        <f>IF($E186="","",IF(OR($E186=Settings!$B$2,$E186=Settings!$B$3),"q3mos Review or less",IF(OR($E186="deceased",$E186="Discharged",$E186="No AP - coding issue"),"None","q6mos Review or less")))</f>
        <v/>
      </c>
      <c r="P186" s="75"/>
      <c r="Q186" s="76"/>
      <c r="R186" s="76"/>
      <c r="S186" s="77" t="str" cm="1">
        <f t="array" ref="S186">IFERROR(IF(OR(R186="Titration (Dose Reduction Trial)",R186="Change Drug Class",R186="Change Frequency",R186="change drug, same class",R186="increase"),P186+31,_xlfn.IFS(R186="discontinue","",O186="q3mos review or less",P186+92,O186="q6mos review or less",P186+184,O186="none","")),"")</f>
        <v/>
      </c>
      <c r="T186" s="74" t="str" cm="1">
        <f t="array" ref="T186">IFERROR(IF(OR(E186="No AP - Coding Issue",R186="Discontinue",R186="for comfort care orders"),"Update MDS Coding",_xlfn.IFS(O186="q3mos review or less","Renew Consent and Review Care Plan",O186="q6mos review or less","Review Care Plan")),"")</f>
        <v/>
      </c>
      <c r="U186" s="78"/>
    </row>
    <row r="187" spans="1:21" s="79" customFormat="1" x14ac:dyDescent="0.25">
      <c r="A187" s="80"/>
      <c r="B187" s="69"/>
      <c r="C187" s="71"/>
      <c r="D187" s="71"/>
      <c r="E187" s="70"/>
      <c r="F187" s="71"/>
      <c r="G187" s="72"/>
      <c r="H187" s="71"/>
      <c r="I187" s="73"/>
      <c r="J187" s="72"/>
      <c r="K187" s="72"/>
      <c r="L187" s="72"/>
      <c r="M187" s="71"/>
      <c r="N187" s="71"/>
      <c r="O187" s="74" t="str">
        <f>IF($E187="","",IF(OR($E187=Settings!$B$2,$E187=Settings!$B$3),"q3mos Review or less",IF(OR($E187="deceased",$E187="Discharged",$E187="No AP - coding issue"),"None","q6mos Review or less")))</f>
        <v/>
      </c>
      <c r="P187" s="75"/>
      <c r="Q187" s="76"/>
      <c r="R187" s="76"/>
      <c r="S187" s="77" t="str" cm="1">
        <f t="array" ref="S187">IFERROR(IF(OR(R187="Titration (Dose Reduction Trial)",R187="Change Drug Class",R187="Change Frequency",R187="change drug, same class",R187="increase"),P187+31,_xlfn.IFS(R187="discontinue","",O187="q3mos review or less",P187+92,O187="q6mos review or less",P187+184,O187="none","")),"")</f>
        <v/>
      </c>
      <c r="T187" s="74" t="str" cm="1">
        <f t="array" ref="T187">IFERROR(IF(OR(E187="No AP - Coding Issue",R187="Discontinue",R187="for comfort care orders"),"Update MDS Coding",_xlfn.IFS(O187="q3mos review or less","Renew Consent and Review Care Plan",O187="q6mos review or less","Review Care Plan")),"")</f>
        <v/>
      </c>
      <c r="U187" s="78"/>
    </row>
    <row r="188" spans="1:21" s="79" customFormat="1" x14ac:dyDescent="0.25">
      <c r="A188" s="80"/>
      <c r="B188" s="69"/>
      <c r="C188" s="71"/>
      <c r="D188" s="71"/>
      <c r="E188" s="70"/>
      <c r="F188" s="71"/>
      <c r="G188" s="72"/>
      <c r="H188" s="71"/>
      <c r="I188" s="73"/>
      <c r="J188" s="72"/>
      <c r="K188" s="72"/>
      <c r="L188" s="72"/>
      <c r="M188" s="71"/>
      <c r="N188" s="71"/>
      <c r="O188" s="74" t="str">
        <f>IF($E188="","",IF(OR($E188=Settings!$B$2,$E188=Settings!$B$3),"q3mos Review or less",IF(OR($E188="deceased",$E188="Discharged",$E188="No AP - coding issue"),"None","q6mos Review or less")))</f>
        <v/>
      </c>
      <c r="P188" s="75"/>
      <c r="Q188" s="76"/>
      <c r="R188" s="76"/>
      <c r="S188" s="77" t="str" cm="1">
        <f t="array" ref="S188">IFERROR(IF(OR(R188="Titration (Dose Reduction Trial)",R188="Change Drug Class",R188="Change Frequency",R188="change drug, same class",R188="increase"),P188+31,_xlfn.IFS(R188="discontinue","",O188="q3mos review or less",P188+92,O188="q6mos review or less",P188+184,O188="none","")),"")</f>
        <v/>
      </c>
      <c r="T188" s="74" t="str" cm="1">
        <f t="array" ref="T188">IFERROR(IF(OR(E188="No AP - Coding Issue",R188="Discontinue",R188="for comfort care orders"),"Update MDS Coding",_xlfn.IFS(O188="q3mos review or less","Renew Consent and Review Care Plan",O188="q6mos review or less","Review Care Plan")),"")</f>
        <v/>
      </c>
      <c r="U188" s="78"/>
    </row>
    <row r="189" spans="1:21" s="79" customFormat="1" x14ac:dyDescent="0.25">
      <c r="A189" s="80"/>
      <c r="B189" s="69"/>
      <c r="C189" s="71"/>
      <c r="D189" s="71"/>
      <c r="E189" s="70"/>
      <c r="F189" s="71"/>
      <c r="G189" s="72"/>
      <c r="H189" s="71"/>
      <c r="I189" s="73"/>
      <c r="J189" s="72"/>
      <c r="K189" s="72"/>
      <c r="L189" s="72"/>
      <c r="M189" s="71"/>
      <c r="N189" s="71"/>
      <c r="O189" s="74" t="str">
        <f>IF($E189="","",IF(OR($E189=Settings!$B$2,$E189=Settings!$B$3),"q3mos Review or less",IF(OR($E189="deceased",$E189="Discharged",$E189="No AP - coding issue"),"None","q6mos Review or less")))</f>
        <v/>
      </c>
      <c r="P189" s="75"/>
      <c r="Q189" s="76"/>
      <c r="R189" s="76"/>
      <c r="S189" s="77" t="str" cm="1">
        <f t="array" ref="S189">IFERROR(IF(OR(R189="Titration (Dose Reduction Trial)",R189="Change Drug Class",R189="Change Frequency",R189="change drug, same class",R189="increase"),P189+31,_xlfn.IFS(R189="discontinue","",O189="q3mos review or less",P189+92,O189="q6mos review or less",P189+184,O189="none","")),"")</f>
        <v/>
      </c>
      <c r="T189" s="74" t="str" cm="1">
        <f t="array" ref="T189">IFERROR(IF(OR(E189="No AP - Coding Issue",R189="Discontinue",R189="for comfort care orders"),"Update MDS Coding",_xlfn.IFS(O189="q3mos review or less","Renew Consent and Review Care Plan",O189="q6mos review or less","Review Care Plan")),"")</f>
        <v/>
      </c>
      <c r="U189" s="78"/>
    </row>
    <row r="190" spans="1:21" s="79" customFormat="1" x14ac:dyDescent="0.25">
      <c r="A190" s="80"/>
      <c r="B190" s="69"/>
      <c r="C190" s="71"/>
      <c r="D190" s="71"/>
      <c r="E190" s="70"/>
      <c r="F190" s="71"/>
      <c r="G190" s="72"/>
      <c r="H190" s="71"/>
      <c r="I190" s="73"/>
      <c r="J190" s="72"/>
      <c r="K190" s="72"/>
      <c r="L190" s="72"/>
      <c r="M190" s="71"/>
      <c r="N190" s="71"/>
      <c r="O190" s="74" t="str">
        <f>IF($E190="","",IF(OR($E190=Settings!$B$2,$E190=Settings!$B$3),"q3mos Review or less",IF(OR($E190="deceased",$E190="Discharged",$E190="No AP - coding issue"),"None","q6mos Review or less")))</f>
        <v/>
      </c>
      <c r="P190" s="75"/>
      <c r="Q190" s="76"/>
      <c r="R190" s="76"/>
      <c r="S190" s="77" t="str" cm="1">
        <f t="array" ref="S190">IFERROR(IF(OR(R190="Titration (Dose Reduction Trial)",R190="Change Drug Class",R190="Change Frequency",R190="change drug, same class",R190="increase"),P190+31,_xlfn.IFS(R190="discontinue","",O190="q3mos review or less",P190+92,O190="q6mos review or less",P190+184,O190="none","")),"")</f>
        <v/>
      </c>
      <c r="T190" s="74" t="str" cm="1">
        <f t="array" ref="T190">IFERROR(IF(OR(E190="No AP - Coding Issue",R190="Discontinue",R190="for comfort care orders"),"Update MDS Coding",_xlfn.IFS(O190="q3mos review or less","Renew Consent and Review Care Plan",O190="q6mos review or less","Review Care Plan")),"")</f>
        <v/>
      </c>
      <c r="U190" s="78"/>
    </row>
    <row r="191" spans="1:21" s="79" customFormat="1" x14ac:dyDescent="0.25">
      <c r="A191" s="80"/>
      <c r="B191" s="69"/>
      <c r="C191" s="71"/>
      <c r="D191" s="71"/>
      <c r="E191" s="70"/>
      <c r="F191" s="71"/>
      <c r="G191" s="72"/>
      <c r="H191" s="71"/>
      <c r="I191" s="73"/>
      <c r="J191" s="72"/>
      <c r="K191" s="72"/>
      <c r="L191" s="72"/>
      <c r="M191" s="71"/>
      <c r="N191" s="71"/>
      <c r="O191" s="74" t="str">
        <f>IF($E191="","",IF(OR($E191=Settings!$B$2,$E191=Settings!$B$3),"q3mos Review or less",IF(OR($E191="deceased",$E191="Discharged",$E191="No AP - coding issue"),"None","q6mos Review or less")))</f>
        <v/>
      </c>
      <c r="P191" s="75"/>
      <c r="Q191" s="76"/>
      <c r="R191" s="76"/>
      <c r="S191" s="77" t="str" cm="1">
        <f t="array" ref="S191">IFERROR(IF(OR(R191="Titration (Dose Reduction Trial)",R191="Change Drug Class",R191="Change Frequency",R191="change drug, same class",R191="increase"),P191+31,_xlfn.IFS(R191="discontinue","",O191="q3mos review or less",P191+92,O191="q6mos review or less",P191+184,O191="none","")),"")</f>
        <v/>
      </c>
      <c r="T191" s="74" t="str" cm="1">
        <f t="array" ref="T191">IFERROR(IF(OR(E191="No AP - Coding Issue",R191="Discontinue",R191="for comfort care orders"),"Update MDS Coding",_xlfn.IFS(O191="q3mos review or less","Renew Consent and Review Care Plan",O191="q6mos review or less","Review Care Plan")),"")</f>
        <v/>
      </c>
      <c r="U191" s="78"/>
    </row>
    <row r="192" spans="1:21" s="79" customFormat="1" x14ac:dyDescent="0.25">
      <c r="A192" s="80"/>
      <c r="B192" s="69"/>
      <c r="C192" s="71"/>
      <c r="D192" s="71"/>
      <c r="E192" s="70"/>
      <c r="F192" s="71"/>
      <c r="G192" s="72"/>
      <c r="H192" s="71"/>
      <c r="I192" s="73"/>
      <c r="J192" s="72"/>
      <c r="K192" s="72"/>
      <c r="L192" s="72"/>
      <c r="M192" s="71"/>
      <c r="N192" s="71"/>
      <c r="O192" s="74" t="str">
        <f>IF($E192="","",IF(OR($E192=Settings!$B$2,$E192=Settings!$B$3),"q3mos Review or less",IF(OR($E192="deceased",$E192="Discharged",$E192="No AP - coding issue"),"None","q6mos Review or less")))</f>
        <v/>
      </c>
      <c r="P192" s="75"/>
      <c r="Q192" s="76"/>
      <c r="R192" s="76"/>
      <c r="S192" s="77" t="str" cm="1">
        <f t="array" ref="S192">IFERROR(IF(OR(R192="Titration (Dose Reduction Trial)",R192="Change Drug Class",R192="Change Frequency",R192="change drug, same class",R192="increase"),P192+31,_xlfn.IFS(R192="discontinue","",O192="q3mos review or less",P192+92,O192="q6mos review or less",P192+184,O192="none","")),"")</f>
        <v/>
      </c>
      <c r="T192" s="74" t="str" cm="1">
        <f t="array" ref="T192">IFERROR(IF(OR(E192="No AP - Coding Issue",R192="Discontinue",R192="for comfort care orders"),"Update MDS Coding",_xlfn.IFS(O192="q3mos review or less","Renew Consent and Review Care Plan",O192="q6mos review or less","Review Care Plan")),"")</f>
        <v/>
      </c>
      <c r="U192" s="78"/>
    </row>
    <row r="193" spans="1:21" s="79" customFormat="1" x14ac:dyDescent="0.25">
      <c r="A193" s="80"/>
      <c r="B193" s="69"/>
      <c r="C193" s="71"/>
      <c r="D193" s="71"/>
      <c r="E193" s="70"/>
      <c r="F193" s="71"/>
      <c r="G193" s="72"/>
      <c r="H193" s="71"/>
      <c r="I193" s="73"/>
      <c r="J193" s="72"/>
      <c r="K193" s="72"/>
      <c r="L193" s="72"/>
      <c r="M193" s="71"/>
      <c r="N193" s="71"/>
      <c r="O193" s="74" t="str">
        <f>IF($E193="","",IF(OR($E193=Settings!$B$2,$E193=Settings!$B$3),"q3mos Review or less",IF(OR($E193="deceased",$E193="Discharged",$E193="No AP - coding issue"),"None","q6mos Review or less")))</f>
        <v/>
      </c>
      <c r="P193" s="75"/>
      <c r="Q193" s="76"/>
      <c r="R193" s="76"/>
      <c r="S193" s="77" t="str" cm="1">
        <f t="array" ref="S193">IFERROR(IF(OR(R193="Titration (Dose Reduction Trial)",R193="Change Drug Class",R193="Change Frequency",R193="change drug, same class",R193="increase"),P193+31,_xlfn.IFS(R193="discontinue","",O193="q3mos review or less",P193+92,O193="q6mos review or less",P193+184,O193="none","")),"")</f>
        <v/>
      </c>
      <c r="T193" s="74" t="str" cm="1">
        <f t="array" ref="T193">IFERROR(IF(OR(E193="No AP - Coding Issue",R193="Discontinue",R193="for comfort care orders"),"Update MDS Coding",_xlfn.IFS(O193="q3mos review or less","Renew Consent and Review Care Plan",O193="q6mos review or less","Review Care Plan")),"")</f>
        <v/>
      </c>
      <c r="U193" s="78"/>
    </row>
    <row r="194" spans="1:21" s="79" customFormat="1" x14ac:dyDescent="0.25">
      <c r="A194" s="80"/>
      <c r="B194" s="69"/>
      <c r="C194" s="71"/>
      <c r="D194" s="71"/>
      <c r="E194" s="70"/>
      <c r="F194" s="71"/>
      <c r="G194" s="72"/>
      <c r="H194" s="71"/>
      <c r="I194" s="73"/>
      <c r="J194" s="72"/>
      <c r="K194" s="72"/>
      <c r="L194" s="72"/>
      <c r="M194" s="71"/>
      <c r="N194" s="71"/>
      <c r="O194" s="74" t="str">
        <f>IF($E194="","",IF(OR($E194=Settings!$B$2,$E194=Settings!$B$3),"q3mos Review or less",IF(OR($E194="deceased",$E194="Discharged",$E194="No AP - coding issue"),"None","q6mos Review or less")))</f>
        <v/>
      </c>
      <c r="P194" s="75"/>
      <c r="Q194" s="76"/>
      <c r="R194" s="76"/>
      <c r="S194" s="77" t="str" cm="1">
        <f t="array" ref="S194">IFERROR(IF(OR(R194="Titration (Dose Reduction Trial)",R194="Change Drug Class",R194="Change Frequency",R194="change drug, same class",R194="increase"),P194+31,_xlfn.IFS(R194="discontinue","",O194="q3mos review or less",P194+92,O194="q6mos review or less",P194+184,O194="none","")),"")</f>
        <v/>
      </c>
      <c r="T194" s="74" t="str" cm="1">
        <f t="array" ref="T194">IFERROR(IF(OR(E194="No AP - Coding Issue",R194="Discontinue",R194="for comfort care orders"),"Update MDS Coding",_xlfn.IFS(O194="q3mos review or less","Renew Consent and Review Care Plan",O194="q6mos review or less","Review Care Plan")),"")</f>
        <v/>
      </c>
      <c r="U194" s="78"/>
    </row>
    <row r="195" spans="1:21" s="79" customFormat="1" x14ac:dyDescent="0.25">
      <c r="A195" s="80"/>
      <c r="B195" s="69"/>
      <c r="C195" s="71"/>
      <c r="D195" s="71"/>
      <c r="E195" s="70"/>
      <c r="F195" s="71"/>
      <c r="G195" s="72"/>
      <c r="H195" s="71"/>
      <c r="I195" s="73"/>
      <c r="J195" s="72"/>
      <c r="K195" s="72"/>
      <c r="L195" s="72"/>
      <c r="M195" s="71"/>
      <c r="N195" s="71"/>
      <c r="O195" s="74" t="str">
        <f>IF($E195="","",IF(OR($E195=Settings!$B$2,$E195=Settings!$B$3),"q3mos Review or less",IF(OR($E195="deceased",$E195="Discharged",$E195="No AP - coding issue"),"None","q6mos Review or less")))</f>
        <v/>
      </c>
      <c r="P195" s="75"/>
      <c r="Q195" s="76"/>
      <c r="R195" s="76"/>
      <c r="S195" s="77" t="str" cm="1">
        <f t="array" ref="S195">IFERROR(IF(OR(R195="Titration (Dose Reduction Trial)",R195="Change Drug Class",R195="Change Frequency",R195="change drug, same class",R195="increase"),P195+31,_xlfn.IFS(R195="discontinue","",O195="q3mos review or less",P195+92,O195="q6mos review or less",P195+184,O195="none","")),"")</f>
        <v/>
      </c>
      <c r="T195" s="74" t="str" cm="1">
        <f t="array" ref="T195">IFERROR(IF(OR(E195="No AP - Coding Issue",R195="Discontinue",R195="for comfort care orders"),"Update MDS Coding",_xlfn.IFS(O195="q3mos review or less","Renew Consent and Review Care Plan",O195="q6mos review or less","Review Care Plan")),"")</f>
        <v/>
      </c>
      <c r="U195" s="78"/>
    </row>
    <row r="196" spans="1:21" s="79" customFormat="1" x14ac:dyDescent="0.25">
      <c r="A196" s="80"/>
      <c r="B196" s="69"/>
      <c r="C196" s="71"/>
      <c r="D196" s="71"/>
      <c r="E196" s="70"/>
      <c r="F196" s="71"/>
      <c r="G196" s="72"/>
      <c r="H196" s="71"/>
      <c r="I196" s="73"/>
      <c r="J196" s="72"/>
      <c r="K196" s="72"/>
      <c r="L196" s="72"/>
      <c r="M196" s="71"/>
      <c r="N196" s="71"/>
      <c r="O196" s="74" t="str">
        <f>IF($E196="","",IF(OR($E196=Settings!$B$2,$E196=Settings!$B$3),"q3mos Review or less",IF(OR($E196="deceased",$E196="Discharged",$E196="No AP - coding issue"),"None","q6mos Review or less")))</f>
        <v/>
      </c>
      <c r="P196" s="75"/>
      <c r="Q196" s="76"/>
      <c r="R196" s="76"/>
      <c r="S196" s="77" t="str" cm="1">
        <f t="array" ref="S196">IFERROR(IF(OR(R196="Titration (Dose Reduction Trial)",R196="Change Drug Class",R196="Change Frequency",R196="change drug, same class",R196="increase"),P196+31,_xlfn.IFS(R196="discontinue","",O196="q3mos review or less",P196+92,O196="q6mos review or less",P196+184,O196="none","")),"")</f>
        <v/>
      </c>
      <c r="T196" s="74" t="str" cm="1">
        <f t="array" ref="T196">IFERROR(IF(OR(E196="No AP - Coding Issue",R196="Discontinue",R196="for comfort care orders"),"Update MDS Coding",_xlfn.IFS(O196="q3mos review or less","Renew Consent and Review Care Plan",O196="q6mos review or less","Review Care Plan")),"")</f>
        <v/>
      </c>
      <c r="U196" s="78"/>
    </row>
    <row r="197" spans="1:21" s="79" customFormat="1" x14ac:dyDescent="0.25">
      <c r="A197" s="80"/>
      <c r="B197" s="69"/>
      <c r="C197" s="71"/>
      <c r="D197" s="71"/>
      <c r="E197" s="70"/>
      <c r="F197" s="71"/>
      <c r="G197" s="72"/>
      <c r="H197" s="71"/>
      <c r="I197" s="73"/>
      <c r="J197" s="72"/>
      <c r="K197" s="72"/>
      <c r="L197" s="72"/>
      <c r="M197" s="71"/>
      <c r="N197" s="71"/>
      <c r="O197" s="74" t="str">
        <f>IF($E197="","",IF(OR($E197=Settings!$B$2,$E197=Settings!$B$3),"q3mos Review or less",IF(OR($E197="deceased",$E197="Discharged",$E197="No AP - coding issue"),"None","q6mos Review or less")))</f>
        <v/>
      </c>
      <c r="P197" s="75"/>
      <c r="Q197" s="76"/>
      <c r="R197" s="76"/>
      <c r="S197" s="77" t="str" cm="1">
        <f t="array" ref="S197">IFERROR(IF(OR(R197="Titration (Dose Reduction Trial)",R197="Change Drug Class",R197="Change Frequency",R197="change drug, same class",R197="increase"),P197+31,_xlfn.IFS(R197="discontinue","",O197="q3mos review or less",P197+92,O197="q6mos review or less",P197+184,O197="none","")),"")</f>
        <v/>
      </c>
      <c r="T197" s="74" t="str" cm="1">
        <f t="array" ref="T197">IFERROR(IF(OR(E197="No AP - Coding Issue",R197="Discontinue",R197="for comfort care orders"),"Update MDS Coding",_xlfn.IFS(O197="q3mos review or less","Renew Consent and Review Care Plan",O197="q6mos review or less","Review Care Plan")),"")</f>
        <v/>
      </c>
      <c r="U197" s="78"/>
    </row>
    <row r="198" spans="1:21" s="79" customFormat="1" x14ac:dyDescent="0.25">
      <c r="A198" s="80"/>
      <c r="B198" s="69"/>
      <c r="C198" s="71"/>
      <c r="D198" s="71"/>
      <c r="E198" s="70"/>
      <c r="F198" s="71"/>
      <c r="G198" s="72"/>
      <c r="H198" s="71"/>
      <c r="I198" s="73"/>
      <c r="J198" s="72"/>
      <c r="K198" s="72"/>
      <c r="L198" s="72"/>
      <c r="M198" s="71"/>
      <c r="N198" s="71"/>
      <c r="O198" s="74" t="str">
        <f>IF($E198="","",IF(OR($E198=Settings!$B$2,$E198=Settings!$B$3),"q3mos Review or less",IF(OR($E198="deceased",$E198="Discharged",$E198="No AP - coding issue"),"None","q6mos Review or less")))</f>
        <v/>
      </c>
      <c r="P198" s="75"/>
      <c r="Q198" s="76"/>
      <c r="R198" s="76"/>
      <c r="S198" s="77" t="str" cm="1">
        <f t="array" ref="S198">IFERROR(IF(OR(R198="Titration (Dose Reduction Trial)",R198="Change Drug Class",R198="Change Frequency",R198="change drug, same class",R198="increase"),P198+31,_xlfn.IFS(R198="discontinue","",O198="q3mos review or less",P198+92,O198="q6mos review or less",P198+184,O198="none","")),"")</f>
        <v/>
      </c>
      <c r="T198" s="74" t="str" cm="1">
        <f t="array" ref="T198">IFERROR(IF(OR(E198="No AP - Coding Issue",R198="Discontinue",R198="for comfort care orders"),"Update MDS Coding",_xlfn.IFS(O198="q3mos review or less","Renew Consent and Review Care Plan",O198="q6mos review or less","Review Care Plan")),"")</f>
        <v/>
      </c>
      <c r="U198" s="78"/>
    </row>
    <row r="199" spans="1:21" s="79" customFormat="1" x14ac:dyDescent="0.25">
      <c r="A199" s="80"/>
      <c r="B199" s="69"/>
      <c r="C199" s="71"/>
      <c r="D199" s="71"/>
      <c r="E199" s="70"/>
      <c r="F199" s="71"/>
      <c r="G199" s="72"/>
      <c r="H199" s="71"/>
      <c r="I199" s="73"/>
      <c r="J199" s="72"/>
      <c r="K199" s="72"/>
      <c r="L199" s="72"/>
      <c r="M199" s="71"/>
      <c r="N199" s="71"/>
      <c r="O199" s="74" t="str">
        <f>IF($E199="","",IF(OR($E199=Settings!$B$2,$E199=Settings!$B$3),"q3mos Review or less",IF(OR($E199="deceased",$E199="Discharged",$E199="No AP - coding issue"),"None","q6mos Review or less")))</f>
        <v/>
      </c>
      <c r="P199" s="75"/>
      <c r="Q199" s="76"/>
      <c r="R199" s="76"/>
      <c r="S199" s="77" t="str" cm="1">
        <f t="array" ref="S199">IFERROR(IF(OR(R199="Titration (Dose Reduction Trial)",R199="Change Drug Class",R199="Change Frequency",R199="change drug, same class",R199="increase"),P199+31,_xlfn.IFS(R199="discontinue","",O199="q3mos review or less",P199+92,O199="q6mos review or less",P199+184,O199="none","")),"")</f>
        <v/>
      </c>
      <c r="T199" s="74" t="str" cm="1">
        <f t="array" ref="T199">IFERROR(IF(OR(E199="No AP - Coding Issue",R199="Discontinue",R199="for comfort care orders"),"Update MDS Coding",_xlfn.IFS(O199="q3mos review or less","Renew Consent and Review Care Plan",O199="q6mos review or less","Review Care Plan")),"")</f>
        <v/>
      </c>
      <c r="U199" s="78"/>
    </row>
    <row r="200" spans="1:21" s="79" customFormat="1" x14ac:dyDescent="0.25">
      <c r="A200" s="80"/>
      <c r="B200" s="69"/>
      <c r="C200" s="71"/>
      <c r="D200" s="71"/>
      <c r="E200" s="70"/>
      <c r="F200" s="71"/>
      <c r="G200" s="72"/>
      <c r="H200" s="71"/>
      <c r="I200" s="73"/>
      <c r="J200" s="72"/>
      <c r="K200" s="72"/>
      <c r="L200" s="72"/>
      <c r="M200" s="71"/>
      <c r="N200" s="71"/>
      <c r="O200" s="74" t="str">
        <f>IF($E200="","",IF(OR($E200=Settings!$B$2,$E200=Settings!$B$3),"q3mos Review or less",IF(OR($E200="deceased",$E200="Discharged",$E200="No AP - coding issue"),"None","q6mos Review or less")))</f>
        <v/>
      </c>
      <c r="P200" s="75"/>
      <c r="Q200" s="76"/>
      <c r="R200" s="76"/>
      <c r="S200" s="77" t="str" cm="1">
        <f t="array" ref="S200">IFERROR(IF(OR(R200="Titration (Dose Reduction Trial)",R200="Change Drug Class",R200="Change Frequency",R200="change drug, same class",R200="increase"),P200+31,_xlfn.IFS(R200="discontinue","",O200="q3mos review or less",P200+92,O200="q6mos review or less",P200+184,O200="none","")),"")</f>
        <v/>
      </c>
      <c r="T200" s="74" t="str" cm="1">
        <f t="array" ref="T200">IFERROR(IF(OR(E200="No AP - Coding Issue",R200="Discontinue",R200="for comfort care orders"),"Update MDS Coding",_xlfn.IFS(O200="q3mos review or less","Renew Consent and Review Care Plan",O200="q6mos review or less","Review Care Plan")),"")</f>
        <v/>
      </c>
      <c r="U200" s="78"/>
    </row>
    <row r="201" spans="1:21" s="79" customFormat="1" x14ac:dyDescent="0.25">
      <c r="A201" s="80"/>
      <c r="B201" s="69"/>
      <c r="C201" s="71"/>
      <c r="D201" s="71"/>
      <c r="E201" s="70"/>
      <c r="F201" s="71"/>
      <c r="G201" s="72"/>
      <c r="H201" s="71"/>
      <c r="I201" s="73"/>
      <c r="J201" s="72"/>
      <c r="K201" s="72"/>
      <c r="L201" s="72"/>
      <c r="M201" s="71"/>
      <c r="N201" s="71"/>
      <c r="O201" s="74" t="str">
        <f>IF($E201="","",IF(OR($E201=Settings!$B$2,$E201=Settings!$B$3),"q3mos Review or less",IF(OR($E201="deceased",$E201="Discharged",$E201="No AP - coding issue"),"None","q6mos Review or less")))</f>
        <v/>
      </c>
      <c r="P201" s="75"/>
      <c r="Q201" s="76"/>
      <c r="R201" s="76"/>
      <c r="S201" s="77" t="str" cm="1">
        <f t="array" ref="S201">IFERROR(IF(OR(R201="Titration (Dose Reduction Trial)",R201="Change Drug Class",R201="Change Frequency",R201="change drug, same class",R201="increase"),P201+31,_xlfn.IFS(R201="discontinue","",O201="q3mos review or less",P201+92,O201="q6mos review or less",P201+184,O201="none","")),"")</f>
        <v/>
      </c>
      <c r="T201" s="74" t="str" cm="1">
        <f t="array" ref="T201">IFERROR(IF(OR(E201="No AP - Coding Issue",R201="Discontinue",R201="for comfort care orders"),"Update MDS Coding",_xlfn.IFS(O201="q3mos review or less","Renew Consent and Review Care Plan",O201="q6mos review or less","Review Care Plan")),"")</f>
        <v/>
      </c>
      <c r="U201" s="78"/>
    </row>
    <row r="202" spans="1:21" s="79" customFormat="1" x14ac:dyDescent="0.25">
      <c r="A202" s="80"/>
      <c r="B202" s="69"/>
      <c r="C202" s="71"/>
      <c r="D202" s="71"/>
      <c r="E202" s="70"/>
      <c r="F202" s="71"/>
      <c r="G202" s="72"/>
      <c r="H202" s="71"/>
      <c r="I202" s="73"/>
      <c r="J202" s="72"/>
      <c r="K202" s="72"/>
      <c r="L202" s="72"/>
      <c r="M202" s="71"/>
      <c r="N202" s="71"/>
      <c r="O202" s="74" t="str">
        <f>IF($E202="","",IF(OR($E202=Settings!$B$2,$E202=Settings!$B$3),"q3mos Review or less",IF(OR($E202="deceased",$E202="Discharged",$E202="No AP - coding issue"),"None","q6mos Review or less")))</f>
        <v/>
      </c>
      <c r="P202" s="75"/>
      <c r="Q202" s="76"/>
      <c r="R202" s="76"/>
      <c r="S202" s="77" t="str" cm="1">
        <f t="array" ref="S202">IFERROR(IF(OR(R202="Titration (Dose Reduction Trial)",R202="Change Drug Class",R202="Change Frequency",R202="change drug, same class",R202="increase"),P202+31,_xlfn.IFS(R202="discontinue","",O202="q3mos review or less",P202+92,O202="q6mos review or less",P202+184,O202="none","")),"")</f>
        <v/>
      </c>
      <c r="T202" s="74" t="str" cm="1">
        <f t="array" ref="T202">IFERROR(IF(OR(E202="No AP - Coding Issue",R202="Discontinue",R202="for comfort care orders"),"Update MDS Coding",_xlfn.IFS(O202="q3mos review or less","Renew Consent and Review Care Plan",O202="q6mos review or less","Review Care Plan")),"")</f>
        <v/>
      </c>
      <c r="U202" s="78"/>
    </row>
    <row r="203" spans="1:21" s="79" customFormat="1" x14ac:dyDescent="0.25">
      <c r="A203" s="80"/>
      <c r="B203" s="69"/>
      <c r="C203" s="71"/>
      <c r="D203" s="71"/>
      <c r="E203" s="70"/>
      <c r="F203" s="71"/>
      <c r="G203" s="72"/>
      <c r="H203" s="71"/>
      <c r="I203" s="73"/>
      <c r="J203" s="72"/>
      <c r="K203" s="72"/>
      <c r="L203" s="72"/>
      <c r="M203" s="71"/>
      <c r="N203" s="71"/>
      <c r="O203" s="74" t="str">
        <f>IF($E203="","",IF(OR($E203=Settings!$B$2,$E203=Settings!$B$3),"q3mos Review or less",IF(OR($E203="deceased",$E203="Discharged",$E203="No AP - coding issue"),"None","q6mos Review or less")))</f>
        <v/>
      </c>
      <c r="P203" s="75"/>
      <c r="Q203" s="76"/>
      <c r="R203" s="76"/>
      <c r="S203" s="77" t="str" cm="1">
        <f t="array" ref="S203">IFERROR(IF(OR(R203="Titration (Dose Reduction Trial)",R203="Change Drug Class",R203="Change Frequency",R203="change drug, same class",R203="increase"),P203+31,_xlfn.IFS(R203="discontinue","",O203="q3mos review or less",P203+92,O203="q6mos review or less",P203+184,O203="none","")),"")</f>
        <v/>
      </c>
      <c r="T203" s="74" t="str" cm="1">
        <f t="array" ref="T203">IFERROR(IF(OR(E203="No AP - Coding Issue",R203="Discontinue",R203="for comfort care orders"),"Update MDS Coding",_xlfn.IFS(O203="q3mos review or less","Renew Consent and Review Care Plan",O203="q6mos review or less","Review Care Plan")),"")</f>
        <v/>
      </c>
      <c r="U203" s="78"/>
    </row>
    <row r="204" spans="1:21" s="79" customFormat="1" x14ac:dyDescent="0.25">
      <c r="A204" s="80"/>
      <c r="B204" s="69"/>
      <c r="C204" s="71"/>
      <c r="D204" s="71"/>
      <c r="E204" s="70"/>
      <c r="F204" s="71"/>
      <c r="G204" s="72"/>
      <c r="H204" s="71"/>
      <c r="I204" s="73"/>
      <c r="J204" s="72"/>
      <c r="K204" s="72"/>
      <c r="L204" s="72"/>
      <c r="M204" s="71"/>
      <c r="N204" s="71"/>
      <c r="O204" s="74" t="str">
        <f>IF($E204="","",IF(OR($E204=Settings!$B$2,$E204=Settings!$B$3),"q3mos Review or less",IF(OR($E204="deceased",$E204="Discharged",$E204="No AP - coding issue"),"None","q6mos Review or less")))</f>
        <v/>
      </c>
      <c r="P204" s="75"/>
      <c r="Q204" s="76"/>
      <c r="R204" s="76"/>
      <c r="S204" s="77" t="str" cm="1">
        <f t="array" ref="S204">IFERROR(IF(OR(R204="Titration (Dose Reduction Trial)",R204="Change Drug Class",R204="Change Frequency",R204="change drug, same class",R204="increase"),P204+31,_xlfn.IFS(R204="discontinue","",O204="q3mos review or less",P204+92,O204="q6mos review or less",P204+184,O204="none","")),"")</f>
        <v/>
      </c>
      <c r="T204" s="74" t="str" cm="1">
        <f t="array" ref="T204">IFERROR(IF(OR(E204="No AP - Coding Issue",R204="Discontinue",R204="for comfort care orders"),"Update MDS Coding",_xlfn.IFS(O204="q3mos review or less","Renew Consent and Review Care Plan",O204="q6mos review or less","Review Care Plan")),"")</f>
        <v/>
      </c>
      <c r="U204" s="78"/>
    </row>
    <row r="205" spans="1:21" s="79" customFormat="1" x14ac:dyDescent="0.25">
      <c r="A205" s="80"/>
      <c r="B205" s="69"/>
      <c r="C205" s="71"/>
      <c r="D205" s="71"/>
      <c r="E205" s="70"/>
      <c r="F205" s="71"/>
      <c r="G205" s="72"/>
      <c r="H205" s="71"/>
      <c r="I205" s="73"/>
      <c r="J205" s="72"/>
      <c r="K205" s="72"/>
      <c r="L205" s="72"/>
      <c r="M205" s="71"/>
      <c r="N205" s="71"/>
      <c r="O205" s="74" t="str">
        <f>IF($E205="","",IF(OR($E205=Settings!$B$2,$E205=Settings!$B$3),"q3mos Review or less",IF(OR($E205="deceased",$E205="Discharged",$E205="No AP - coding issue"),"None","q6mos Review or less")))</f>
        <v/>
      </c>
      <c r="P205" s="75"/>
      <c r="Q205" s="76"/>
      <c r="R205" s="76"/>
      <c r="S205" s="77" t="str" cm="1">
        <f t="array" ref="S205">IFERROR(IF(OR(R205="Titration (Dose Reduction Trial)",R205="Change Drug Class",R205="Change Frequency",R205="change drug, same class",R205="increase"),P205+31,_xlfn.IFS(R205="discontinue","",O205="q3mos review or less",P205+92,O205="q6mos review or less",P205+184,O205="none","")),"")</f>
        <v/>
      </c>
      <c r="T205" s="74" t="str" cm="1">
        <f t="array" ref="T205">IFERROR(IF(OR(E205="No AP - Coding Issue",R205="Discontinue",R205="for comfort care orders"),"Update MDS Coding",_xlfn.IFS(O205="q3mos review or less","Renew Consent and Review Care Plan",O205="q6mos review or less","Review Care Plan")),"")</f>
        <v/>
      </c>
      <c r="U205" s="78"/>
    </row>
    <row r="206" spans="1:21" s="79" customFormat="1" x14ac:dyDescent="0.25">
      <c r="A206" s="80"/>
      <c r="B206" s="69"/>
      <c r="C206" s="71"/>
      <c r="D206" s="71"/>
      <c r="E206" s="70"/>
      <c r="F206" s="71"/>
      <c r="G206" s="72"/>
      <c r="H206" s="71"/>
      <c r="I206" s="73"/>
      <c r="J206" s="72"/>
      <c r="K206" s="72"/>
      <c r="L206" s="72"/>
      <c r="M206" s="71"/>
      <c r="N206" s="71"/>
      <c r="O206" s="74" t="str">
        <f>IF($E206="","",IF(OR($E206=Settings!$B$2,$E206=Settings!$B$3),"q3mos Review or less",IF(OR($E206="deceased",$E206="Discharged",$E206="No AP - coding issue"),"None","q6mos Review or less")))</f>
        <v/>
      </c>
      <c r="P206" s="75"/>
      <c r="Q206" s="76"/>
      <c r="R206" s="76"/>
      <c r="S206" s="77" t="str" cm="1">
        <f t="array" ref="S206">IFERROR(IF(OR(R206="Titration (Dose Reduction Trial)",R206="Change Drug Class",R206="Change Frequency",R206="change drug, same class",R206="increase"),P206+31,_xlfn.IFS(R206="discontinue","",O206="q3mos review or less",P206+92,O206="q6mos review or less",P206+184,O206="none","")),"")</f>
        <v/>
      </c>
      <c r="T206" s="74" t="str" cm="1">
        <f t="array" ref="T206">IFERROR(IF(OR(E206="No AP - Coding Issue",R206="Discontinue",R206="for comfort care orders"),"Update MDS Coding",_xlfn.IFS(O206="q3mos review or less","Renew Consent and Review Care Plan",O206="q6mos review or less","Review Care Plan")),"")</f>
        <v/>
      </c>
      <c r="U206" s="78"/>
    </row>
    <row r="207" spans="1:21" s="79" customFormat="1" x14ac:dyDescent="0.25">
      <c r="A207" s="80"/>
      <c r="B207" s="69"/>
      <c r="C207" s="71"/>
      <c r="D207" s="71"/>
      <c r="E207" s="70"/>
      <c r="F207" s="71"/>
      <c r="G207" s="72"/>
      <c r="H207" s="71"/>
      <c r="I207" s="73"/>
      <c r="J207" s="72"/>
      <c r="K207" s="72"/>
      <c r="L207" s="72"/>
      <c r="M207" s="71"/>
      <c r="N207" s="71"/>
      <c r="O207" s="74" t="str">
        <f>IF($E207="","",IF(OR($E207=Settings!$B$2,$E207=Settings!$B$3),"q3mos Review or less",IF(OR($E207="deceased",$E207="Discharged",$E207="No AP - coding issue"),"None","q6mos Review or less")))</f>
        <v/>
      </c>
      <c r="P207" s="75"/>
      <c r="Q207" s="76"/>
      <c r="R207" s="76"/>
      <c r="S207" s="77" t="str" cm="1">
        <f t="array" ref="S207">IFERROR(IF(OR(R207="Titration (Dose Reduction Trial)",R207="Change Drug Class",R207="Change Frequency",R207="change drug, same class",R207="increase"),P207+31,_xlfn.IFS(R207="discontinue","",O207="q3mos review or less",P207+92,O207="q6mos review or less",P207+184,O207="none","")),"")</f>
        <v/>
      </c>
      <c r="T207" s="74" t="str" cm="1">
        <f t="array" ref="T207">IFERROR(IF(OR(E207="No AP - Coding Issue",R207="Discontinue",R207="for comfort care orders"),"Update MDS Coding",_xlfn.IFS(O207="q3mos review or less","Renew Consent and Review Care Plan",O207="q6mos review or less","Review Care Plan")),"")</f>
        <v/>
      </c>
      <c r="U207" s="78"/>
    </row>
    <row r="208" spans="1:21" s="79" customFormat="1" x14ac:dyDescent="0.25">
      <c r="A208" s="80"/>
      <c r="B208" s="69"/>
      <c r="C208" s="71"/>
      <c r="D208" s="71"/>
      <c r="E208" s="70"/>
      <c r="F208" s="71"/>
      <c r="G208" s="72"/>
      <c r="H208" s="71"/>
      <c r="I208" s="73"/>
      <c r="J208" s="72"/>
      <c r="K208" s="72"/>
      <c r="L208" s="72"/>
      <c r="M208" s="71"/>
      <c r="N208" s="71"/>
      <c r="O208" s="74" t="str">
        <f>IF($E208="","",IF(OR($E208=Settings!$B$2,$E208=Settings!$B$3),"q3mos Review or less",IF(OR($E208="deceased",$E208="Discharged",$E208="No AP - coding issue"),"None","q6mos Review or less")))</f>
        <v/>
      </c>
      <c r="P208" s="75"/>
      <c r="Q208" s="76"/>
      <c r="R208" s="76"/>
      <c r="S208" s="77" t="str" cm="1">
        <f t="array" ref="S208">IFERROR(IF(OR(R208="Titration (Dose Reduction Trial)",R208="Change Drug Class",R208="Change Frequency",R208="change drug, same class",R208="increase"),P208+31,_xlfn.IFS(R208="discontinue","",O208="q3mos review or less",P208+92,O208="q6mos review or less",P208+184,O208="none","")),"")</f>
        <v/>
      </c>
      <c r="T208" s="74" t="str" cm="1">
        <f t="array" ref="T208">IFERROR(IF(OR(E208="No AP - Coding Issue",R208="Discontinue",R208="for comfort care orders"),"Update MDS Coding",_xlfn.IFS(O208="q3mos review or less","Renew Consent and Review Care Plan",O208="q6mos review or less","Review Care Plan")),"")</f>
        <v/>
      </c>
      <c r="U208" s="78"/>
    </row>
    <row r="209" spans="1:21" s="79" customFormat="1" x14ac:dyDescent="0.25">
      <c r="A209" s="80"/>
      <c r="B209" s="69"/>
      <c r="C209" s="71"/>
      <c r="D209" s="71"/>
      <c r="E209" s="70"/>
      <c r="F209" s="71"/>
      <c r="G209" s="72"/>
      <c r="H209" s="71"/>
      <c r="I209" s="73"/>
      <c r="J209" s="72"/>
      <c r="K209" s="72"/>
      <c r="L209" s="72"/>
      <c r="M209" s="71"/>
      <c r="N209" s="71"/>
      <c r="O209" s="74" t="str">
        <f>IF($E209="","",IF(OR($E209=Settings!$B$2,$E209=Settings!$B$3),"q3mos Review or less",IF(OR($E209="deceased",$E209="Discharged",$E209="No AP - coding issue"),"None","q6mos Review or less")))</f>
        <v/>
      </c>
      <c r="P209" s="75"/>
      <c r="Q209" s="76"/>
      <c r="R209" s="76"/>
      <c r="S209" s="77" t="str" cm="1">
        <f t="array" ref="S209">IFERROR(IF(OR(R209="Titration (Dose Reduction Trial)",R209="Change Drug Class",R209="Change Frequency",R209="change drug, same class",R209="increase"),P209+31,_xlfn.IFS(R209="discontinue","",O209="q3mos review or less",P209+92,O209="q6mos review or less",P209+184,O209="none","")),"")</f>
        <v/>
      </c>
      <c r="T209" s="74" t="str" cm="1">
        <f t="array" ref="T209">IFERROR(IF(OR(E209="No AP - Coding Issue",R209="Discontinue",R209="for comfort care orders"),"Update MDS Coding",_xlfn.IFS(O209="q3mos review or less","Renew Consent and Review Care Plan",O209="q6mos review or less","Review Care Plan")),"")</f>
        <v/>
      </c>
      <c r="U209" s="78"/>
    </row>
    <row r="210" spans="1:21" s="79" customFormat="1" x14ac:dyDescent="0.25">
      <c r="A210" s="80"/>
      <c r="B210" s="69"/>
      <c r="C210" s="71"/>
      <c r="D210" s="71"/>
      <c r="E210" s="70"/>
      <c r="F210" s="71"/>
      <c r="G210" s="72"/>
      <c r="H210" s="71"/>
      <c r="I210" s="73"/>
      <c r="J210" s="72"/>
      <c r="K210" s="72"/>
      <c r="L210" s="72"/>
      <c r="M210" s="71"/>
      <c r="N210" s="71"/>
      <c r="O210" s="74" t="str">
        <f>IF($E210="","",IF(OR($E210=Settings!$B$2,$E210=Settings!$B$3),"q3mos Review or less",IF(OR($E210="deceased",$E210="Discharged",$E210="No AP - coding issue"),"None","q6mos Review or less")))</f>
        <v/>
      </c>
      <c r="P210" s="75"/>
      <c r="Q210" s="76"/>
      <c r="R210" s="76"/>
      <c r="S210" s="77" t="str" cm="1">
        <f t="array" ref="S210">IFERROR(IF(OR(R210="Titration (Dose Reduction Trial)",R210="Change Drug Class",R210="Change Frequency",R210="change drug, same class",R210="increase"),P210+31,_xlfn.IFS(R210="discontinue","",O210="q3mos review or less",P210+92,O210="q6mos review or less",P210+184,O210="none","")),"")</f>
        <v/>
      </c>
      <c r="T210" s="74" t="str" cm="1">
        <f t="array" ref="T210">IFERROR(IF(OR(E210="No AP - Coding Issue",R210="Discontinue",R210="for comfort care orders"),"Update MDS Coding",_xlfn.IFS(O210="q3mos review or less","Renew Consent and Review Care Plan",O210="q6mos review or less","Review Care Plan")),"")</f>
        <v/>
      </c>
      <c r="U210" s="78"/>
    </row>
    <row r="211" spans="1:21" s="79" customFormat="1" x14ac:dyDescent="0.25">
      <c r="A211" s="80"/>
      <c r="B211" s="69"/>
      <c r="C211" s="71"/>
      <c r="D211" s="71"/>
      <c r="E211" s="70"/>
      <c r="F211" s="71"/>
      <c r="G211" s="72"/>
      <c r="H211" s="71"/>
      <c r="I211" s="73"/>
      <c r="J211" s="72"/>
      <c r="K211" s="72"/>
      <c r="L211" s="72"/>
      <c r="M211" s="71"/>
      <c r="N211" s="71"/>
      <c r="O211" s="74" t="str">
        <f>IF($E211="","",IF(OR($E211=Settings!$B$2,$E211=Settings!$B$3),"q3mos Review or less",IF(OR($E211="deceased",$E211="Discharged",$E211="No AP - coding issue"),"None","q6mos Review or less")))</f>
        <v/>
      </c>
      <c r="P211" s="75"/>
      <c r="Q211" s="76"/>
      <c r="R211" s="76"/>
      <c r="S211" s="77" t="str" cm="1">
        <f t="array" ref="S211">IFERROR(IF(OR(R211="Titration (Dose Reduction Trial)",R211="Change Drug Class",R211="Change Frequency",R211="change drug, same class",R211="increase"),P211+31,_xlfn.IFS(R211="discontinue","",O211="q3mos review or less",P211+92,O211="q6mos review or less",P211+184,O211="none","")),"")</f>
        <v/>
      </c>
      <c r="T211" s="74" t="str" cm="1">
        <f t="array" ref="T211">IFERROR(IF(OR(E211="No AP - Coding Issue",R211="Discontinue",R211="for comfort care orders"),"Update MDS Coding",_xlfn.IFS(O211="q3mos review or less","Renew Consent and Review Care Plan",O211="q6mos review or less","Review Care Plan")),"")</f>
        <v/>
      </c>
      <c r="U211" s="78"/>
    </row>
    <row r="212" spans="1:21" s="79" customFormat="1" x14ac:dyDescent="0.25">
      <c r="A212" s="80"/>
      <c r="B212" s="69"/>
      <c r="C212" s="71"/>
      <c r="D212" s="71"/>
      <c r="E212" s="70"/>
      <c r="F212" s="71"/>
      <c r="G212" s="72"/>
      <c r="H212" s="71"/>
      <c r="I212" s="73"/>
      <c r="J212" s="72"/>
      <c r="K212" s="72"/>
      <c r="L212" s="72"/>
      <c r="M212" s="71"/>
      <c r="N212" s="71"/>
      <c r="O212" s="74" t="str">
        <f>IF($E212="","",IF(OR($E212=Settings!$B$2,$E212=Settings!$B$3),"q3mos Review or less",IF(OR($E212="deceased",$E212="Discharged",$E212="No AP - coding issue"),"None","q6mos Review or less")))</f>
        <v/>
      </c>
      <c r="P212" s="75"/>
      <c r="Q212" s="76"/>
      <c r="R212" s="76"/>
      <c r="S212" s="77" t="str" cm="1">
        <f t="array" ref="S212">IFERROR(IF(OR(R212="Titration (Dose Reduction Trial)",R212="Change Drug Class",R212="Change Frequency",R212="change drug, same class",R212="increase"),P212+31,_xlfn.IFS(R212="discontinue","",O212="q3mos review or less",P212+92,O212="q6mos review or less",P212+184,O212="none","")),"")</f>
        <v/>
      </c>
      <c r="T212" s="74" t="str" cm="1">
        <f t="array" ref="T212">IFERROR(IF(OR(E212="No AP - Coding Issue",R212="Discontinue",R212="for comfort care orders"),"Update MDS Coding",_xlfn.IFS(O212="q3mos review or less","Renew Consent and Review Care Plan",O212="q6mos review or less","Review Care Plan")),"")</f>
        <v/>
      </c>
      <c r="U212" s="78"/>
    </row>
    <row r="213" spans="1:21" s="79" customFormat="1" x14ac:dyDescent="0.25">
      <c r="A213" s="80"/>
      <c r="B213" s="69"/>
      <c r="C213" s="71"/>
      <c r="D213" s="71"/>
      <c r="E213" s="70"/>
      <c r="F213" s="71"/>
      <c r="G213" s="72"/>
      <c r="H213" s="71"/>
      <c r="I213" s="73"/>
      <c r="J213" s="72"/>
      <c r="K213" s="72"/>
      <c r="L213" s="72"/>
      <c r="M213" s="71"/>
      <c r="N213" s="71"/>
      <c r="O213" s="74" t="str">
        <f>IF($E213="","",IF(OR($E213=Settings!$B$2,$E213=Settings!$B$3),"q3mos Review or less",IF(OR($E213="deceased",$E213="Discharged",$E213="No AP - coding issue"),"None","q6mos Review or less")))</f>
        <v/>
      </c>
      <c r="P213" s="75"/>
      <c r="Q213" s="76"/>
      <c r="R213" s="76"/>
      <c r="S213" s="77" t="str" cm="1">
        <f t="array" ref="S213">IFERROR(IF(OR(R213="Titration (Dose Reduction Trial)",R213="Change Drug Class",R213="Change Frequency",R213="change drug, same class",R213="increase"),P213+31,_xlfn.IFS(R213="discontinue","",O213="q3mos review or less",P213+92,O213="q6mos review or less",P213+184,O213="none","")),"")</f>
        <v/>
      </c>
      <c r="T213" s="74" t="str" cm="1">
        <f t="array" ref="T213">IFERROR(IF(OR(E213="No AP - Coding Issue",R213="Discontinue",R213="for comfort care orders"),"Update MDS Coding",_xlfn.IFS(O213="q3mos review or less","Renew Consent and Review Care Plan",O213="q6mos review or less","Review Care Plan")),"")</f>
        <v/>
      </c>
      <c r="U213" s="78"/>
    </row>
    <row r="214" spans="1:21" s="79" customFormat="1" x14ac:dyDescent="0.25">
      <c r="A214" s="80"/>
      <c r="B214" s="69"/>
      <c r="C214" s="71"/>
      <c r="D214" s="71"/>
      <c r="E214" s="70"/>
      <c r="F214" s="71"/>
      <c r="G214" s="72"/>
      <c r="H214" s="71"/>
      <c r="I214" s="73"/>
      <c r="J214" s="72"/>
      <c r="K214" s="72"/>
      <c r="L214" s="72"/>
      <c r="M214" s="71"/>
      <c r="N214" s="71"/>
      <c r="O214" s="74" t="str">
        <f>IF($E214="","",IF(OR($E214=Settings!$B$2,$E214=Settings!$B$3),"q3mos Review or less",IF(OR($E214="deceased",$E214="Discharged",$E214="No AP - coding issue"),"None","q6mos Review or less")))</f>
        <v/>
      </c>
      <c r="P214" s="75"/>
      <c r="Q214" s="76"/>
      <c r="R214" s="76"/>
      <c r="S214" s="77" t="str" cm="1">
        <f t="array" ref="S214">IFERROR(IF(OR(R214="Titration (Dose Reduction Trial)",R214="Change Drug Class",R214="Change Frequency",R214="change drug, same class",R214="increase"),P214+31,_xlfn.IFS(R214="discontinue","",O214="q3mos review or less",P214+92,O214="q6mos review or less",P214+184,O214="none","")),"")</f>
        <v/>
      </c>
      <c r="T214" s="74" t="str" cm="1">
        <f t="array" ref="T214">IFERROR(IF(OR(E214="No AP - Coding Issue",R214="Discontinue",R214="for comfort care orders"),"Update MDS Coding",_xlfn.IFS(O214="q3mos review or less","Renew Consent and Review Care Plan",O214="q6mos review or less","Review Care Plan")),"")</f>
        <v/>
      </c>
      <c r="U214" s="78"/>
    </row>
    <row r="215" spans="1:21" s="79" customFormat="1" x14ac:dyDescent="0.25">
      <c r="A215" s="80"/>
      <c r="B215" s="69"/>
      <c r="C215" s="71"/>
      <c r="D215" s="71"/>
      <c r="E215" s="70"/>
      <c r="F215" s="71"/>
      <c r="G215" s="72"/>
      <c r="H215" s="71"/>
      <c r="I215" s="73"/>
      <c r="J215" s="72"/>
      <c r="K215" s="72"/>
      <c r="L215" s="72"/>
      <c r="M215" s="71"/>
      <c r="N215" s="71"/>
      <c r="O215" s="74" t="str">
        <f>IF($E215="","",IF(OR($E215=Settings!$B$2,$E215=Settings!$B$3),"q3mos Review or less",IF(OR($E215="deceased",$E215="Discharged",$E215="No AP - coding issue"),"None","q6mos Review or less")))</f>
        <v/>
      </c>
      <c r="P215" s="75"/>
      <c r="Q215" s="76"/>
      <c r="R215" s="76"/>
      <c r="S215" s="77" t="str" cm="1">
        <f t="array" ref="S215">IFERROR(IF(OR(R215="Titration (Dose Reduction Trial)",R215="Change Drug Class",R215="Change Frequency",R215="change drug, same class",R215="increase"),P215+31,_xlfn.IFS(R215="discontinue","",O215="q3mos review or less",P215+92,O215="q6mos review or less",P215+184,O215="none","")),"")</f>
        <v/>
      </c>
      <c r="T215" s="74" t="str" cm="1">
        <f t="array" ref="T215">IFERROR(IF(OR(E215="No AP - Coding Issue",R215="Discontinue",R215="for comfort care orders"),"Update MDS Coding",_xlfn.IFS(O215="q3mos review or less","Renew Consent and Review Care Plan",O215="q6mos review or less","Review Care Plan")),"")</f>
        <v/>
      </c>
      <c r="U215" s="78"/>
    </row>
    <row r="216" spans="1:21" s="79" customFormat="1" x14ac:dyDescent="0.25">
      <c r="A216" s="80"/>
      <c r="B216" s="69"/>
      <c r="C216" s="71"/>
      <c r="D216" s="71"/>
      <c r="E216" s="70"/>
      <c r="F216" s="71"/>
      <c r="G216" s="72"/>
      <c r="H216" s="71"/>
      <c r="I216" s="73"/>
      <c r="J216" s="72"/>
      <c r="K216" s="72"/>
      <c r="L216" s="72"/>
      <c r="M216" s="71"/>
      <c r="N216" s="71"/>
      <c r="O216" s="74" t="str">
        <f>IF($E216="","",IF(OR($E216=Settings!$B$2,$E216=Settings!$B$3),"q3mos Review or less",IF(OR($E216="deceased",$E216="Discharged",$E216="No AP - coding issue"),"None","q6mos Review or less")))</f>
        <v/>
      </c>
      <c r="P216" s="75"/>
      <c r="Q216" s="76"/>
      <c r="R216" s="76"/>
      <c r="S216" s="77" t="str" cm="1">
        <f t="array" ref="S216">IFERROR(IF(OR(R216="Titration (Dose Reduction Trial)",R216="Change Drug Class",R216="Change Frequency",R216="change drug, same class",R216="increase"),P216+31,_xlfn.IFS(R216="discontinue","",O216="q3mos review or less",P216+92,O216="q6mos review or less",P216+184,O216="none","")),"")</f>
        <v/>
      </c>
      <c r="T216" s="74" t="str" cm="1">
        <f t="array" ref="T216">IFERROR(IF(OR(E216="No AP - Coding Issue",R216="Discontinue",R216="for comfort care orders"),"Update MDS Coding",_xlfn.IFS(O216="q3mos review or less","Renew Consent and Review Care Plan",O216="q6mos review or less","Review Care Plan")),"")</f>
        <v/>
      </c>
      <c r="U216" s="78"/>
    </row>
    <row r="217" spans="1:21" s="79" customFormat="1" x14ac:dyDescent="0.25">
      <c r="A217" s="80"/>
      <c r="B217" s="69"/>
      <c r="C217" s="71"/>
      <c r="D217" s="71"/>
      <c r="E217" s="70"/>
      <c r="F217" s="71"/>
      <c r="G217" s="72"/>
      <c r="H217" s="71"/>
      <c r="I217" s="73"/>
      <c r="J217" s="72"/>
      <c r="K217" s="72"/>
      <c r="L217" s="72"/>
      <c r="M217" s="71"/>
      <c r="N217" s="71"/>
      <c r="O217" s="74" t="str">
        <f>IF($E217="","",IF(OR($E217=Settings!$B$2,$E217=Settings!$B$3),"q3mos Review or less",IF(OR($E217="deceased",$E217="Discharged",$E217="No AP - coding issue"),"None","q6mos Review or less")))</f>
        <v/>
      </c>
      <c r="P217" s="75"/>
      <c r="Q217" s="76"/>
      <c r="R217" s="76"/>
      <c r="S217" s="77" t="str" cm="1">
        <f t="array" ref="S217">IFERROR(IF(OR(R217="Titration (Dose Reduction Trial)",R217="Change Drug Class",R217="Change Frequency",R217="change drug, same class",R217="increase"),P217+31,_xlfn.IFS(R217="discontinue","",O217="q3mos review or less",P217+92,O217="q6mos review or less",P217+184,O217="none","")),"")</f>
        <v/>
      </c>
      <c r="T217" s="74" t="str" cm="1">
        <f t="array" ref="T217">IFERROR(IF(OR(E217="No AP - Coding Issue",R217="Discontinue",R217="for comfort care orders"),"Update MDS Coding",_xlfn.IFS(O217="q3mos review or less","Renew Consent and Review Care Plan",O217="q6mos review or less","Review Care Plan")),"")</f>
        <v/>
      </c>
      <c r="U217" s="78"/>
    </row>
    <row r="218" spans="1:21" s="79" customFormat="1" x14ac:dyDescent="0.25">
      <c r="A218" s="80"/>
      <c r="B218" s="69"/>
      <c r="C218" s="71"/>
      <c r="D218" s="71"/>
      <c r="E218" s="70"/>
      <c r="F218" s="71"/>
      <c r="G218" s="72"/>
      <c r="H218" s="71"/>
      <c r="I218" s="73"/>
      <c r="J218" s="72"/>
      <c r="K218" s="72"/>
      <c r="L218" s="72"/>
      <c r="M218" s="71"/>
      <c r="N218" s="71"/>
      <c r="O218" s="74" t="str">
        <f>IF($E218="","",IF(OR($E218=Settings!$B$2,$E218=Settings!$B$3),"q3mos Review or less",IF(OR($E218="deceased",$E218="Discharged",$E218="No AP - coding issue"),"None","q6mos Review or less")))</f>
        <v/>
      </c>
      <c r="P218" s="75"/>
      <c r="Q218" s="76"/>
      <c r="R218" s="76"/>
      <c r="S218" s="77" t="str" cm="1">
        <f t="array" ref="S218">IFERROR(IF(OR(R218="Titration (Dose Reduction Trial)",R218="Change Drug Class",R218="Change Frequency",R218="change drug, same class",R218="increase"),P218+31,_xlfn.IFS(R218="discontinue","",O218="q3mos review or less",P218+92,O218="q6mos review or less",P218+184,O218="none","")),"")</f>
        <v/>
      </c>
      <c r="T218" s="74" t="str" cm="1">
        <f t="array" ref="T218">IFERROR(IF(OR(E218="No AP - Coding Issue",R218="Discontinue",R218="for comfort care orders"),"Update MDS Coding",_xlfn.IFS(O218="q3mos review or less","Renew Consent and Review Care Plan",O218="q6mos review or less","Review Care Plan")),"")</f>
        <v/>
      </c>
      <c r="U218" s="78"/>
    </row>
    <row r="219" spans="1:21" s="79" customFormat="1" x14ac:dyDescent="0.25">
      <c r="A219" s="80"/>
      <c r="B219" s="69"/>
      <c r="C219" s="71"/>
      <c r="D219" s="71"/>
      <c r="E219" s="70"/>
      <c r="F219" s="71"/>
      <c r="G219" s="72"/>
      <c r="H219" s="71"/>
      <c r="I219" s="73"/>
      <c r="J219" s="72"/>
      <c r="K219" s="72"/>
      <c r="L219" s="72"/>
      <c r="M219" s="71"/>
      <c r="N219" s="71"/>
      <c r="O219" s="74" t="str">
        <f>IF($E219="","",IF(OR($E219=Settings!$B$2,$E219=Settings!$B$3),"q3mos Review or less",IF(OR($E219="deceased",$E219="Discharged",$E219="No AP - coding issue"),"None","q6mos Review or less")))</f>
        <v/>
      </c>
      <c r="P219" s="75"/>
      <c r="Q219" s="76"/>
      <c r="R219" s="76"/>
      <c r="S219" s="77" t="str" cm="1">
        <f t="array" ref="S219">IFERROR(IF(OR(R219="Titration (Dose Reduction Trial)",R219="Change Drug Class",R219="Change Frequency",R219="change drug, same class",R219="increase"),P219+31,_xlfn.IFS(R219="discontinue","",O219="q3mos review or less",P219+92,O219="q6mos review or less",P219+184,O219="none","")),"")</f>
        <v/>
      </c>
      <c r="T219" s="74" t="str" cm="1">
        <f t="array" ref="T219">IFERROR(IF(OR(E219="No AP - Coding Issue",R219="Discontinue",R219="for comfort care orders"),"Update MDS Coding",_xlfn.IFS(O219="q3mos review or less","Renew Consent and Review Care Plan",O219="q6mos review or less","Review Care Plan")),"")</f>
        <v/>
      </c>
      <c r="U219" s="78"/>
    </row>
    <row r="220" spans="1:21" s="79" customFormat="1" x14ac:dyDescent="0.25">
      <c r="A220" s="80"/>
      <c r="B220" s="69"/>
      <c r="C220" s="71"/>
      <c r="D220" s="71"/>
      <c r="E220" s="70"/>
      <c r="F220" s="71"/>
      <c r="G220" s="72"/>
      <c r="H220" s="71"/>
      <c r="I220" s="73"/>
      <c r="J220" s="72"/>
      <c r="K220" s="72"/>
      <c r="L220" s="72"/>
      <c r="M220" s="71"/>
      <c r="N220" s="71"/>
      <c r="O220" s="74" t="str">
        <f>IF($E220="","",IF(OR($E220=Settings!$B$2,$E220=Settings!$B$3),"q3mos Review or less",IF(OR($E220="deceased",$E220="Discharged",$E220="No AP - coding issue"),"None","q6mos Review or less")))</f>
        <v/>
      </c>
      <c r="P220" s="75"/>
      <c r="Q220" s="76"/>
      <c r="R220" s="76"/>
      <c r="S220" s="77" t="str" cm="1">
        <f t="array" ref="S220">IFERROR(IF(OR(R220="Titration (Dose Reduction Trial)",R220="Change Drug Class",R220="Change Frequency",R220="change drug, same class",R220="increase"),P220+31,_xlfn.IFS(R220="discontinue","",O220="q3mos review or less",P220+92,O220="q6mos review or less",P220+184,O220="none","")),"")</f>
        <v/>
      </c>
      <c r="T220" s="74" t="str" cm="1">
        <f t="array" ref="T220">IFERROR(IF(OR(E220="No AP - Coding Issue",R220="Discontinue",R220="for comfort care orders"),"Update MDS Coding",_xlfn.IFS(O220="q3mos review or less","Renew Consent and Review Care Plan",O220="q6mos review or less","Review Care Plan")),"")</f>
        <v/>
      </c>
      <c r="U220" s="78"/>
    </row>
    <row r="221" spans="1:21" s="79" customFormat="1" x14ac:dyDescent="0.25">
      <c r="A221" s="80"/>
      <c r="B221" s="69"/>
      <c r="C221" s="71"/>
      <c r="D221" s="71"/>
      <c r="E221" s="70"/>
      <c r="F221" s="71"/>
      <c r="G221" s="72"/>
      <c r="H221" s="71"/>
      <c r="I221" s="73"/>
      <c r="J221" s="72"/>
      <c r="K221" s="72"/>
      <c r="L221" s="72"/>
      <c r="M221" s="71"/>
      <c r="N221" s="71"/>
      <c r="O221" s="74" t="str">
        <f>IF($E221="","",IF(OR($E221=Settings!$B$2,$E221=Settings!$B$3),"q3mos Review or less",IF(OR($E221="deceased",$E221="Discharged",$E221="No AP - coding issue"),"None","q6mos Review or less")))</f>
        <v/>
      </c>
      <c r="P221" s="75"/>
      <c r="Q221" s="76"/>
      <c r="R221" s="76"/>
      <c r="S221" s="77" t="str" cm="1">
        <f t="array" ref="S221">IFERROR(IF(OR(R221="Titration (Dose Reduction Trial)",R221="Change Drug Class",R221="Change Frequency",R221="change drug, same class",R221="increase"),P221+31,_xlfn.IFS(R221="discontinue","",O221="q3mos review or less",P221+92,O221="q6mos review or less",P221+184,O221="none","")),"")</f>
        <v/>
      </c>
      <c r="T221" s="74" t="str" cm="1">
        <f t="array" ref="T221">IFERROR(IF(OR(E221="No AP - Coding Issue",R221="Discontinue",R221="for comfort care orders"),"Update MDS Coding",_xlfn.IFS(O221="q3mos review or less","Renew Consent and Review Care Plan",O221="q6mos review or less","Review Care Plan")),"")</f>
        <v/>
      </c>
      <c r="U221" s="78"/>
    </row>
    <row r="222" spans="1:21" s="79" customFormat="1" x14ac:dyDescent="0.25">
      <c r="A222" s="80"/>
      <c r="B222" s="69"/>
      <c r="C222" s="71"/>
      <c r="D222" s="71"/>
      <c r="E222" s="70"/>
      <c r="F222" s="71"/>
      <c r="G222" s="72"/>
      <c r="H222" s="71"/>
      <c r="I222" s="73"/>
      <c r="J222" s="72"/>
      <c r="K222" s="72"/>
      <c r="L222" s="72"/>
      <c r="M222" s="71"/>
      <c r="N222" s="71"/>
      <c r="O222" s="74" t="str">
        <f>IF($E222="","",IF(OR($E222=Settings!$B$2,$E222=Settings!$B$3),"q3mos Review or less",IF(OR($E222="deceased",$E222="Discharged",$E222="No AP - coding issue"),"None","q6mos Review or less")))</f>
        <v/>
      </c>
      <c r="P222" s="75"/>
      <c r="Q222" s="76"/>
      <c r="R222" s="76"/>
      <c r="S222" s="77" t="str" cm="1">
        <f t="array" ref="S222">IFERROR(IF(OR(R222="Titration (Dose Reduction Trial)",R222="Change Drug Class",R222="Change Frequency",R222="change drug, same class",R222="increase"),P222+31,_xlfn.IFS(R222="discontinue","",O222="q3mos review or less",P222+92,O222="q6mos review or less",P222+184,O222="none","")),"")</f>
        <v/>
      </c>
      <c r="T222" s="74" t="str" cm="1">
        <f t="array" ref="T222">IFERROR(IF(OR(E222="No AP - Coding Issue",R222="Discontinue",R222="for comfort care orders"),"Update MDS Coding",_xlfn.IFS(O222="q3mos review or less","Renew Consent and Review Care Plan",O222="q6mos review or less","Review Care Plan")),"")</f>
        <v/>
      </c>
      <c r="U222" s="78"/>
    </row>
    <row r="223" spans="1:21" s="79" customFormat="1" x14ac:dyDescent="0.25">
      <c r="A223" s="80"/>
      <c r="B223" s="69"/>
      <c r="C223" s="71"/>
      <c r="D223" s="71"/>
      <c r="E223" s="70"/>
      <c r="F223" s="71"/>
      <c r="G223" s="72"/>
      <c r="H223" s="71"/>
      <c r="I223" s="73"/>
      <c r="J223" s="72"/>
      <c r="K223" s="72"/>
      <c r="L223" s="72"/>
      <c r="M223" s="71"/>
      <c r="N223" s="71"/>
      <c r="O223" s="74" t="str">
        <f>IF($E223="","",IF(OR($E223=Settings!$B$2,$E223=Settings!$B$3),"q3mos Review or less",IF(OR($E223="deceased",$E223="Discharged",$E223="No AP - coding issue"),"None","q6mos Review or less")))</f>
        <v/>
      </c>
      <c r="P223" s="75"/>
      <c r="Q223" s="76"/>
      <c r="R223" s="76"/>
      <c r="S223" s="77" t="str" cm="1">
        <f t="array" ref="S223">IFERROR(IF(OR(R223="Titration (Dose Reduction Trial)",R223="Change Drug Class",R223="Change Frequency",R223="change drug, same class",R223="increase"),P223+31,_xlfn.IFS(R223="discontinue","",O223="q3mos review or less",P223+92,O223="q6mos review or less",P223+184,O223="none","")),"")</f>
        <v/>
      </c>
      <c r="T223" s="74" t="str" cm="1">
        <f t="array" ref="T223">IFERROR(IF(OR(E223="No AP - Coding Issue",R223="Discontinue",R223="for comfort care orders"),"Update MDS Coding",_xlfn.IFS(O223="q3mos review or less","Renew Consent and Review Care Plan",O223="q6mos review or less","Review Care Plan")),"")</f>
        <v/>
      </c>
      <c r="U223" s="78"/>
    </row>
    <row r="224" spans="1:21" s="79" customFormat="1" x14ac:dyDescent="0.25">
      <c r="A224" s="80"/>
      <c r="B224" s="69"/>
      <c r="C224" s="71"/>
      <c r="D224" s="71"/>
      <c r="E224" s="70"/>
      <c r="F224" s="71"/>
      <c r="G224" s="72"/>
      <c r="H224" s="71"/>
      <c r="I224" s="73"/>
      <c r="J224" s="72"/>
      <c r="K224" s="72"/>
      <c r="L224" s="72"/>
      <c r="M224" s="71"/>
      <c r="N224" s="71"/>
      <c r="O224" s="74" t="str">
        <f>IF($E224="","",IF(OR($E224=Settings!$B$2,$E224=Settings!$B$3),"q3mos Review or less",IF(OR($E224="deceased",$E224="Discharged",$E224="No AP - coding issue"),"None","q6mos Review or less")))</f>
        <v/>
      </c>
      <c r="P224" s="75"/>
      <c r="Q224" s="76"/>
      <c r="R224" s="76"/>
      <c r="S224" s="77" t="str" cm="1">
        <f t="array" ref="S224">IFERROR(IF(OR(R224="Titration (Dose Reduction Trial)",R224="Change Drug Class",R224="Change Frequency",R224="change drug, same class",R224="increase"),P224+31,_xlfn.IFS(R224="discontinue","",O224="q3mos review or less",P224+92,O224="q6mos review or less",P224+184,O224="none","")),"")</f>
        <v/>
      </c>
      <c r="T224" s="74" t="str" cm="1">
        <f t="array" ref="T224">IFERROR(IF(OR(E224="No AP - Coding Issue",R224="Discontinue",R224="for comfort care orders"),"Update MDS Coding",_xlfn.IFS(O224="q3mos review or less","Renew Consent and Review Care Plan",O224="q6mos review or less","Review Care Plan")),"")</f>
        <v/>
      </c>
      <c r="U224" s="78"/>
    </row>
    <row r="225" spans="1:21" s="79" customFormat="1" x14ac:dyDescent="0.25">
      <c r="A225" s="80"/>
      <c r="B225" s="69"/>
      <c r="C225" s="71"/>
      <c r="D225" s="71"/>
      <c r="E225" s="70"/>
      <c r="F225" s="71"/>
      <c r="G225" s="72"/>
      <c r="H225" s="71"/>
      <c r="I225" s="73"/>
      <c r="J225" s="72"/>
      <c r="K225" s="72"/>
      <c r="L225" s="72"/>
      <c r="M225" s="71"/>
      <c r="N225" s="71"/>
      <c r="O225" s="74" t="str">
        <f>IF($E225="","",IF(OR($E225=Settings!$B$2,$E225=Settings!$B$3),"q3mos Review or less",IF(OR($E225="deceased",$E225="Discharged",$E225="No AP - coding issue"),"None","q6mos Review or less")))</f>
        <v/>
      </c>
      <c r="P225" s="75"/>
      <c r="Q225" s="76"/>
      <c r="R225" s="76"/>
      <c r="S225" s="77" t="str" cm="1">
        <f t="array" ref="S225">IFERROR(IF(OR(R225="Titration (Dose Reduction Trial)",R225="Change Drug Class",R225="Change Frequency",R225="change drug, same class",R225="increase"),P225+31,_xlfn.IFS(R225="discontinue","",O225="q3mos review or less",P225+92,O225="q6mos review or less",P225+184,O225="none","")),"")</f>
        <v/>
      </c>
      <c r="T225" s="74" t="str" cm="1">
        <f t="array" ref="T225">IFERROR(IF(OR(E225="No AP - Coding Issue",R225="Discontinue",R225="for comfort care orders"),"Update MDS Coding",_xlfn.IFS(O225="q3mos review or less","Renew Consent and Review Care Plan",O225="q6mos review or less","Review Care Plan")),"")</f>
        <v/>
      </c>
      <c r="U225" s="78"/>
    </row>
    <row r="226" spans="1:21" s="79" customFormat="1" x14ac:dyDescent="0.25">
      <c r="A226" s="80"/>
      <c r="B226" s="69"/>
      <c r="C226" s="71"/>
      <c r="D226" s="71"/>
      <c r="E226" s="70"/>
      <c r="F226" s="71"/>
      <c r="G226" s="72"/>
      <c r="H226" s="71"/>
      <c r="I226" s="73"/>
      <c r="J226" s="72"/>
      <c r="K226" s="72"/>
      <c r="L226" s="72"/>
      <c r="M226" s="71"/>
      <c r="N226" s="71"/>
      <c r="O226" s="74" t="str">
        <f>IF($E226="","",IF(OR($E226=Settings!$B$2,$E226=Settings!$B$3),"q3mos Review or less",IF(OR($E226="deceased",$E226="Discharged",$E226="No AP - coding issue"),"None","q6mos Review or less")))</f>
        <v/>
      </c>
      <c r="P226" s="75"/>
      <c r="Q226" s="76"/>
      <c r="R226" s="76"/>
      <c r="S226" s="77" t="str" cm="1">
        <f t="array" ref="S226">IFERROR(IF(OR(R226="Titration (Dose Reduction Trial)",R226="Change Drug Class",R226="Change Frequency",R226="change drug, same class",R226="increase"),P226+31,_xlfn.IFS(R226="discontinue","",O226="q3mos review or less",P226+92,O226="q6mos review or less",P226+184,O226="none","")),"")</f>
        <v/>
      </c>
      <c r="T226" s="74" t="str" cm="1">
        <f t="array" ref="T226">IFERROR(IF(OR(E226="No AP - Coding Issue",R226="Discontinue",R226="for comfort care orders"),"Update MDS Coding",_xlfn.IFS(O226="q3mos review or less","Renew Consent and Review Care Plan",O226="q6mos review or less","Review Care Plan")),"")</f>
        <v/>
      </c>
      <c r="U226" s="78"/>
    </row>
    <row r="227" spans="1:21" s="79" customFormat="1" x14ac:dyDescent="0.25">
      <c r="A227" s="80"/>
      <c r="B227" s="69"/>
      <c r="C227" s="71"/>
      <c r="D227" s="71"/>
      <c r="E227" s="70"/>
      <c r="F227" s="71"/>
      <c r="G227" s="72"/>
      <c r="H227" s="71"/>
      <c r="I227" s="73"/>
      <c r="J227" s="72"/>
      <c r="K227" s="72"/>
      <c r="L227" s="72"/>
      <c r="M227" s="71"/>
      <c r="N227" s="71"/>
      <c r="O227" s="74" t="str">
        <f>IF($E227="","",IF(OR($E227=Settings!$B$2,$E227=Settings!$B$3),"q3mos Review or less",IF(OR($E227="deceased",$E227="Discharged",$E227="No AP - coding issue"),"None","q6mos Review or less")))</f>
        <v/>
      </c>
      <c r="P227" s="75"/>
      <c r="Q227" s="76"/>
      <c r="R227" s="76"/>
      <c r="S227" s="77" t="str" cm="1">
        <f t="array" ref="S227">IFERROR(IF(OR(R227="Titration (Dose Reduction Trial)",R227="Change Drug Class",R227="Change Frequency",R227="change drug, same class",R227="increase"),P227+31,_xlfn.IFS(R227="discontinue","",O227="q3mos review or less",P227+92,O227="q6mos review or less",P227+184,O227="none","")),"")</f>
        <v/>
      </c>
      <c r="T227" s="74" t="str" cm="1">
        <f t="array" ref="T227">IFERROR(IF(OR(E227="No AP - Coding Issue",R227="Discontinue",R227="for comfort care orders"),"Update MDS Coding",_xlfn.IFS(O227="q3mos review or less","Renew Consent and Review Care Plan",O227="q6mos review or less","Review Care Plan")),"")</f>
        <v/>
      </c>
      <c r="U227" s="78"/>
    </row>
    <row r="228" spans="1:21" s="79" customFormat="1" x14ac:dyDescent="0.25">
      <c r="A228" s="80"/>
      <c r="B228" s="69"/>
      <c r="C228" s="71"/>
      <c r="D228" s="71"/>
      <c r="E228" s="70"/>
      <c r="F228" s="71"/>
      <c r="G228" s="72"/>
      <c r="H228" s="71"/>
      <c r="I228" s="73"/>
      <c r="J228" s="72"/>
      <c r="K228" s="72"/>
      <c r="L228" s="72"/>
      <c r="M228" s="71"/>
      <c r="N228" s="71"/>
      <c r="O228" s="74" t="str">
        <f>IF($E228="","",IF(OR($E228=Settings!$B$2,$E228=Settings!$B$3),"q3mos Review or less",IF(OR($E228="deceased",$E228="Discharged",$E228="No AP - coding issue"),"None","q6mos Review or less")))</f>
        <v/>
      </c>
      <c r="P228" s="75"/>
      <c r="Q228" s="76"/>
      <c r="R228" s="76"/>
      <c r="S228" s="77" t="str" cm="1">
        <f t="array" ref="S228">IFERROR(IF(OR(R228="Titration (Dose Reduction Trial)",R228="Change Drug Class",R228="Change Frequency",R228="change drug, same class",R228="increase"),P228+31,_xlfn.IFS(R228="discontinue","",O228="q3mos review or less",P228+92,O228="q6mos review or less",P228+184,O228="none","")),"")</f>
        <v/>
      </c>
      <c r="T228" s="74" t="str" cm="1">
        <f t="array" ref="T228">IFERROR(IF(OR(E228="No AP - Coding Issue",R228="Discontinue",R228="for comfort care orders"),"Update MDS Coding",_xlfn.IFS(O228="q3mos review or less","Renew Consent and Review Care Plan",O228="q6mos review or less","Review Care Plan")),"")</f>
        <v/>
      </c>
      <c r="U228" s="78"/>
    </row>
    <row r="229" spans="1:21" s="79" customFormat="1" x14ac:dyDescent="0.25">
      <c r="A229" s="80"/>
      <c r="B229" s="69"/>
      <c r="C229" s="71"/>
      <c r="D229" s="71"/>
      <c r="E229" s="70"/>
      <c r="F229" s="71"/>
      <c r="G229" s="72"/>
      <c r="H229" s="71"/>
      <c r="I229" s="73"/>
      <c r="J229" s="72"/>
      <c r="K229" s="72"/>
      <c r="L229" s="72"/>
      <c r="M229" s="71"/>
      <c r="N229" s="71"/>
      <c r="O229" s="74" t="str">
        <f>IF($E229="","",IF(OR($E229=Settings!$B$2,$E229=Settings!$B$3),"q3mos Review or less",IF(OR($E229="deceased",$E229="Discharged",$E229="No AP - coding issue"),"None","q6mos Review or less")))</f>
        <v/>
      </c>
      <c r="P229" s="75"/>
      <c r="Q229" s="76"/>
      <c r="R229" s="76"/>
      <c r="S229" s="77" t="str" cm="1">
        <f t="array" ref="S229">IFERROR(IF(OR(R229="Titration (Dose Reduction Trial)",R229="Change Drug Class",R229="Change Frequency",R229="change drug, same class",R229="increase"),P229+31,_xlfn.IFS(R229="discontinue","",O229="q3mos review or less",P229+92,O229="q6mos review or less",P229+184,O229="none","")),"")</f>
        <v/>
      </c>
      <c r="T229" s="74" t="str" cm="1">
        <f t="array" ref="T229">IFERROR(IF(OR(E229="No AP - Coding Issue",R229="Discontinue",R229="for comfort care orders"),"Update MDS Coding",_xlfn.IFS(O229="q3mos review or less","Renew Consent and Review Care Plan",O229="q6mos review or less","Review Care Plan")),"")</f>
        <v/>
      </c>
      <c r="U229" s="78"/>
    </row>
    <row r="230" spans="1:21" s="79" customFormat="1" x14ac:dyDescent="0.25">
      <c r="A230" s="80"/>
      <c r="B230" s="69"/>
      <c r="C230" s="71"/>
      <c r="D230" s="71"/>
      <c r="E230" s="70"/>
      <c r="F230" s="71"/>
      <c r="G230" s="72"/>
      <c r="H230" s="71"/>
      <c r="I230" s="73"/>
      <c r="J230" s="72"/>
      <c r="K230" s="72"/>
      <c r="L230" s="72"/>
      <c r="M230" s="71"/>
      <c r="N230" s="71"/>
      <c r="O230" s="74" t="str">
        <f>IF($E230="","",IF(OR($E230=Settings!$B$2,$E230=Settings!$B$3),"q3mos Review or less",IF(OR($E230="deceased",$E230="Discharged",$E230="No AP - coding issue"),"None","q6mos Review or less")))</f>
        <v/>
      </c>
      <c r="P230" s="75"/>
      <c r="Q230" s="76"/>
      <c r="R230" s="76"/>
      <c r="S230" s="77" t="str" cm="1">
        <f t="array" ref="S230">IFERROR(IF(OR(R230="Titration (Dose Reduction Trial)",R230="Change Drug Class",R230="Change Frequency",R230="change drug, same class",R230="increase"),P230+31,_xlfn.IFS(R230="discontinue","",O230="q3mos review or less",P230+92,O230="q6mos review or less",P230+184,O230="none","")),"")</f>
        <v/>
      </c>
      <c r="T230" s="74" t="str" cm="1">
        <f t="array" ref="T230">IFERROR(IF(OR(E230="No AP - Coding Issue",R230="Discontinue",R230="for comfort care orders"),"Update MDS Coding",_xlfn.IFS(O230="q3mos review or less","Renew Consent and Review Care Plan",O230="q6mos review or less","Review Care Plan")),"")</f>
        <v/>
      </c>
      <c r="U230" s="78"/>
    </row>
    <row r="231" spans="1:21" s="79" customFormat="1" x14ac:dyDescent="0.25">
      <c r="A231" s="80"/>
      <c r="B231" s="69"/>
      <c r="C231" s="71"/>
      <c r="D231" s="71"/>
      <c r="E231" s="70"/>
      <c r="F231" s="71"/>
      <c r="G231" s="72"/>
      <c r="H231" s="71"/>
      <c r="I231" s="73"/>
      <c r="J231" s="72"/>
      <c r="K231" s="72"/>
      <c r="L231" s="72"/>
      <c r="M231" s="71"/>
      <c r="N231" s="71"/>
      <c r="O231" s="74" t="str">
        <f>IF($E231="","",IF(OR($E231=Settings!$B$2,$E231=Settings!$B$3),"q3mos Review or less",IF(OR($E231="deceased",$E231="Discharged",$E231="No AP - coding issue"),"None","q6mos Review or less")))</f>
        <v/>
      </c>
      <c r="P231" s="75"/>
      <c r="Q231" s="76"/>
      <c r="R231" s="76"/>
      <c r="S231" s="77" t="str" cm="1">
        <f t="array" ref="S231">IFERROR(IF(OR(R231="Titration (Dose Reduction Trial)",R231="Change Drug Class",R231="Change Frequency",R231="change drug, same class",R231="increase"),P231+31,_xlfn.IFS(R231="discontinue","",O231="q3mos review or less",P231+92,O231="q6mos review or less",P231+184,O231="none","")),"")</f>
        <v/>
      </c>
      <c r="T231" s="74" t="str" cm="1">
        <f t="array" ref="T231">IFERROR(IF(OR(E231="No AP - Coding Issue",R231="Discontinue",R231="for comfort care orders"),"Update MDS Coding",_xlfn.IFS(O231="q3mos review or less","Renew Consent and Review Care Plan",O231="q6mos review or less","Review Care Plan")),"")</f>
        <v/>
      </c>
      <c r="U231" s="78"/>
    </row>
    <row r="232" spans="1:21" s="79" customFormat="1" x14ac:dyDescent="0.25">
      <c r="A232" s="80"/>
      <c r="B232" s="69"/>
      <c r="C232" s="71"/>
      <c r="D232" s="71"/>
      <c r="E232" s="70"/>
      <c r="F232" s="71"/>
      <c r="G232" s="72"/>
      <c r="H232" s="71"/>
      <c r="I232" s="73"/>
      <c r="J232" s="72"/>
      <c r="K232" s="72"/>
      <c r="L232" s="72"/>
      <c r="M232" s="71"/>
      <c r="N232" s="71"/>
      <c r="O232" s="74" t="str">
        <f>IF($E232="","",IF(OR($E232=Settings!$B$2,$E232=Settings!$B$3),"q3mos Review or less",IF(OR($E232="deceased",$E232="Discharged",$E232="No AP - coding issue"),"None","q6mos Review or less")))</f>
        <v/>
      </c>
      <c r="P232" s="75"/>
      <c r="Q232" s="76"/>
      <c r="R232" s="76"/>
      <c r="S232" s="77" t="str" cm="1">
        <f t="array" ref="S232">IFERROR(IF(OR(R232="Titration (Dose Reduction Trial)",R232="Change Drug Class",R232="Change Frequency",R232="change drug, same class",R232="increase"),P232+31,_xlfn.IFS(R232="discontinue","",O232="q3mos review or less",P232+92,O232="q6mos review or less",P232+184,O232="none","")),"")</f>
        <v/>
      </c>
      <c r="T232" s="74" t="str" cm="1">
        <f t="array" ref="T232">IFERROR(IF(OR(E232="No AP - Coding Issue",R232="Discontinue",R232="for comfort care orders"),"Update MDS Coding",_xlfn.IFS(O232="q3mos review or less","Renew Consent and Review Care Plan",O232="q6mos review or less","Review Care Plan")),"")</f>
        <v/>
      </c>
      <c r="U232" s="78"/>
    </row>
    <row r="233" spans="1:21" s="79" customFormat="1" x14ac:dyDescent="0.25">
      <c r="A233" s="80"/>
      <c r="B233" s="69"/>
      <c r="C233" s="71"/>
      <c r="D233" s="71"/>
      <c r="E233" s="70"/>
      <c r="F233" s="71"/>
      <c r="G233" s="72"/>
      <c r="H233" s="71"/>
      <c r="I233" s="73"/>
      <c r="J233" s="72"/>
      <c r="K233" s="72"/>
      <c r="L233" s="72"/>
      <c r="M233" s="71"/>
      <c r="N233" s="71"/>
      <c r="O233" s="74" t="str">
        <f>IF($E233="","",IF(OR($E233=Settings!$B$2,$E233=Settings!$B$3),"q3mos Review or less",IF(OR($E233="deceased",$E233="Discharged",$E233="No AP - coding issue"),"None","q6mos Review or less")))</f>
        <v/>
      </c>
      <c r="P233" s="75"/>
      <c r="Q233" s="76"/>
      <c r="R233" s="76"/>
      <c r="S233" s="77" t="str" cm="1">
        <f t="array" ref="S233">IFERROR(IF(OR(R233="Titration (Dose Reduction Trial)",R233="Change Drug Class",R233="Change Frequency",R233="change drug, same class",R233="increase"),P233+31,_xlfn.IFS(R233="discontinue","",O233="q3mos review or less",P233+92,O233="q6mos review or less",P233+184,O233="none","")),"")</f>
        <v/>
      </c>
      <c r="T233" s="74" t="str" cm="1">
        <f t="array" ref="T233">IFERROR(IF(OR(E233="No AP - Coding Issue",R233="Discontinue",R233="for comfort care orders"),"Update MDS Coding",_xlfn.IFS(O233="q3mos review or less","Renew Consent and Review Care Plan",O233="q6mos review or less","Review Care Plan")),"")</f>
        <v/>
      </c>
      <c r="U233" s="78"/>
    </row>
    <row r="234" spans="1:21" s="79" customFormat="1" x14ac:dyDescent="0.25">
      <c r="A234" s="80"/>
      <c r="B234" s="69"/>
      <c r="C234" s="71"/>
      <c r="D234" s="71"/>
      <c r="E234" s="70"/>
      <c r="F234" s="71"/>
      <c r="G234" s="72"/>
      <c r="H234" s="71"/>
      <c r="I234" s="73"/>
      <c r="J234" s="72"/>
      <c r="K234" s="72"/>
      <c r="L234" s="72"/>
      <c r="M234" s="71"/>
      <c r="N234" s="71"/>
      <c r="O234" s="74" t="str">
        <f>IF($E234="","",IF(OR($E234=Settings!$B$2,$E234=Settings!$B$3),"q3mos Review or less",IF(OR($E234="deceased",$E234="Discharged",$E234="No AP - coding issue"),"None","q6mos Review or less")))</f>
        <v/>
      </c>
      <c r="P234" s="75"/>
      <c r="Q234" s="76"/>
      <c r="R234" s="76"/>
      <c r="S234" s="77" t="str" cm="1">
        <f t="array" ref="S234">IFERROR(IF(OR(R234="Titration (Dose Reduction Trial)",R234="Change Drug Class",R234="Change Frequency",R234="change drug, same class",R234="increase"),P234+31,_xlfn.IFS(R234="discontinue","",O234="q3mos review or less",P234+92,O234="q6mos review or less",P234+184,O234="none","")),"")</f>
        <v/>
      </c>
      <c r="T234" s="74" t="str" cm="1">
        <f t="array" ref="T234">IFERROR(IF(OR(E234="No AP - Coding Issue",R234="Discontinue",R234="for comfort care orders"),"Update MDS Coding",_xlfn.IFS(O234="q3mos review or less","Renew Consent and Review Care Plan",O234="q6mos review or less","Review Care Plan")),"")</f>
        <v/>
      </c>
      <c r="U234" s="78"/>
    </row>
    <row r="235" spans="1:21" s="79" customFormat="1" x14ac:dyDescent="0.25">
      <c r="A235" s="80"/>
      <c r="B235" s="69"/>
      <c r="C235" s="71"/>
      <c r="D235" s="71"/>
      <c r="E235" s="70"/>
      <c r="F235" s="71"/>
      <c r="G235" s="72"/>
      <c r="H235" s="71"/>
      <c r="I235" s="73"/>
      <c r="J235" s="72"/>
      <c r="K235" s="72"/>
      <c r="L235" s="72"/>
      <c r="M235" s="71"/>
      <c r="N235" s="71"/>
      <c r="O235" s="74" t="str">
        <f>IF($E235="","",IF(OR($E235=Settings!$B$2,$E235=Settings!$B$3),"q3mos Review or less",IF(OR($E235="deceased",$E235="Discharged",$E235="No AP - coding issue"),"None","q6mos Review or less")))</f>
        <v/>
      </c>
      <c r="P235" s="75"/>
      <c r="Q235" s="76"/>
      <c r="R235" s="76"/>
      <c r="S235" s="77" t="str" cm="1">
        <f t="array" ref="S235">IFERROR(IF(OR(R235="Titration (Dose Reduction Trial)",R235="Change Drug Class",R235="Change Frequency",R235="change drug, same class",R235="increase"),P235+31,_xlfn.IFS(R235="discontinue","",O235="q3mos review or less",P235+92,O235="q6mos review or less",P235+184,O235="none","")),"")</f>
        <v/>
      </c>
      <c r="T235" s="74" t="str" cm="1">
        <f t="array" ref="T235">IFERROR(IF(OR(E235="No AP - Coding Issue",R235="Discontinue",R235="for comfort care orders"),"Update MDS Coding",_xlfn.IFS(O235="q3mos review or less","Renew Consent and Review Care Plan",O235="q6mos review or less","Review Care Plan")),"")</f>
        <v/>
      </c>
      <c r="U235" s="78"/>
    </row>
    <row r="236" spans="1:21" s="79" customFormat="1" x14ac:dyDescent="0.25">
      <c r="A236" s="80"/>
      <c r="B236" s="69"/>
      <c r="C236" s="71"/>
      <c r="D236" s="71"/>
      <c r="E236" s="70"/>
      <c r="F236" s="71"/>
      <c r="G236" s="72"/>
      <c r="H236" s="71"/>
      <c r="I236" s="73"/>
      <c r="J236" s="72"/>
      <c r="K236" s="72"/>
      <c r="L236" s="72"/>
      <c r="M236" s="71"/>
      <c r="N236" s="71"/>
      <c r="O236" s="74" t="str">
        <f>IF($E236="","",IF(OR($E236=Settings!$B$2,$E236=Settings!$B$3),"q3mos Review or less",IF(OR($E236="deceased",$E236="Discharged",$E236="No AP - coding issue"),"None","q6mos Review or less")))</f>
        <v/>
      </c>
      <c r="P236" s="75"/>
      <c r="Q236" s="76"/>
      <c r="R236" s="76"/>
      <c r="S236" s="77" t="str" cm="1">
        <f t="array" ref="S236">IFERROR(IF(OR(R236="Titration (Dose Reduction Trial)",R236="Change Drug Class",R236="Change Frequency",R236="change drug, same class",R236="increase"),P236+31,_xlfn.IFS(R236="discontinue","",O236="q3mos review or less",P236+92,O236="q6mos review or less",P236+184,O236="none","")),"")</f>
        <v/>
      </c>
      <c r="T236" s="74" t="str" cm="1">
        <f t="array" ref="T236">IFERROR(IF(OR(E236="No AP - Coding Issue",R236="Discontinue",R236="for comfort care orders"),"Update MDS Coding",_xlfn.IFS(O236="q3mos review or less","Renew Consent and Review Care Plan",O236="q6mos review or less","Review Care Plan")),"")</f>
        <v/>
      </c>
      <c r="U236" s="78"/>
    </row>
    <row r="237" spans="1:21" s="79" customFormat="1" x14ac:dyDescent="0.25">
      <c r="A237" s="80"/>
      <c r="B237" s="69"/>
      <c r="C237" s="71"/>
      <c r="D237" s="71"/>
      <c r="E237" s="70"/>
      <c r="F237" s="71"/>
      <c r="G237" s="72"/>
      <c r="H237" s="71"/>
      <c r="I237" s="73"/>
      <c r="J237" s="72"/>
      <c r="K237" s="72"/>
      <c r="L237" s="72"/>
      <c r="M237" s="71"/>
      <c r="N237" s="71"/>
      <c r="O237" s="74" t="str">
        <f>IF($E237="","",IF(OR($E237=Settings!$B$2,$E237=Settings!$B$3),"q3mos Review or less",IF(OR($E237="deceased",$E237="Discharged",$E237="No AP - coding issue"),"None","q6mos Review or less")))</f>
        <v/>
      </c>
      <c r="P237" s="75"/>
      <c r="Q237" s="76"/>
      <c r="R237" s="76"/>
      <c r="S237" s="77" t="str" cm="1">
        <f t="array" ref="S237">IFERROR(IF(OR(R237="Titration (Dose Reduction Trial)",R237="Change Drug Class",R237="Change Frequency",R237="change drug, same class",R237="increase"),P237+31,_xlfn.IFS(R237="discontinue","",O237="q3mos review or less",P237+92,O237="q6mos review or less",P237+184,O237="none","")),"")</f>
        <v/>
      </c>
      <c r="T237" s="74" t="str" cm="1">
        <f t="array" ref="T237">IFERROR(IF(OR(E237="No AP - Coding Issue",R237="Discontinue",R237="for comfort care orders"),"Update MDS Coding",_xlfn.IFS(O237="q3mos review or less","Renew Consent and Review Care Plan",O237="q6mos review or less","Review Care Plan")),"")</f>
        <v/>
      </c>
      <c r="U237" s="78"/>
    </row>
    <row r="238" spans="1:21" s="79" customFormat="1" x14ac:dyDescent="0.25">
      <c r="A238" s="80"/>
      <c r="B238" s="69"/>
      <c r="C238" s="71"/>
      <c r="D238" s="71"/>
      <c r="E238" s="70"/>
      <c r="F238" s="71"/>
      <c r="G238" s="72"/>
      <c r="H238" s="71"/>
      <c r="I238" s="73"/>
      <c r="J238" s="72"/>
      <c r="K238" s="72"/>
      <c r="L238" s="72"/>
      <c r="M238" s="71"/>
      <c r="N238" s="71"/>
      <c r="O238" s="74" t="str">
        <f>IF($E238="","",IF(OR($E238=Settings!$B$2,$E238=Settings!$B$3),"q3mos Review or less",IF(OR($E238="deceased",$E238="Discharged",$E238="No AP - coding issue"),"None","q6mos Review or less")))</f>
        <v/>
      </c>
      <c r="P238" s="75"/>
      <c r="Q238" s="76"/>
      <c r="R238" s="76"/>
      <c r="S238" s="77" t="str" cm="1">
        <f t="array" ref="S238">IFERROR(IF(OR(R238="Titration (Dose Reduction Trial)",R238="Change Drug Class",R238="Change Frequency",R238="change drug, same class",R238="increase"),P238+31,_xlfn.IFS(R238="discontinue","",O238="q3mos review or less",P238+92,O238="q6mos review or less",P238+184,O238="none","")),"")</f>
        <v/>
      </c>
      <c r="T238" s="74" t="str" cm="1">
        <f t="array" ref="T238">IFERROR(IF(OR(E238="No AP - Coding Issue",R238="Discontinue",R238="for comfort care orders"),"Update MDS Coding",_xlfn.IFS(O238="q3mos review or less","Renew Consent and Review Care Plan",O238="q6mos review or less","Review Care Plan")),"")</f>
        <v/>
      </c>
      <c r="U238" s="78"/>
    </row>
    <row r="239" spans="1:21" s="79" customFormat="1" x14ac:dyDescent="0.25">
      <c r="A239" s="80"/>
      <c r="B239" s="69"/>
      <c r="C239" s="71"/>
      <c r="D239" s="71"/>
      <c r="E239" s="70"/>
      <c r="F239" s="71"/>
      <c r="G239" s="72"/>
      <c r="H239" s="71"/>
      <c r="I239" s="73"/>
      <c r="J239" s="72"/>
      <c r="K239" s="72"/>
      <c r="L239" s="72"/>
      <c r="M239" s="71"/>
      <c r="N239" s="71"/>
      <c r="O239" s="74" t="str">
        <f>IF($E239="","",IF(OR($E239=Settings!$B$2,$E239=Settings!$B$3),"q3mos Review or less",IF(OR($E239="deceased",$E239="Discharged",$E239="No AP - coding issue"),"None","q6mos Review or less")))</f>
        <v/>
      </c>
      <c r="P239" s="75"/>
      <c r="Q239" s="76"/>
      <c r="R239" s="76"/>
      <c r="S239" s="77" t="str" cm="1">
        <f t="array" ref="S239">IFERROR(IF(OR(R239="Titration (Dose Reduction Trial)",R239="Change Drug Class",R239="Change Frequency",R239="change drug, same class",R239="increase"),P239+31,_xlfn.IFS(R239="discontinue","",O239="q3mos review or less",P239+92,O239="q6mos review or less",P239+184,O239="none","")),"")</f>
        <v/>
      </c>
      <c r="T239" s="74" t="str" cm="1">
        <f t="array" ref="T239">IFERROR(IF(OR(E239="No AP - Coding Issue",R239="Discontinue",R239="for comfort care orders"),"Update MDS Coding",_xlfn.IFS(O239="q3mos review or less","Renew Consent and Review Care Plan",O239="q6mos review or less","Review Care Plan")),"")</f>
        <v/>
      </c>
      <c r="U239" s="78"/>
    </row>
    <row r="240" spans="1:21" s="79" customFormat="1" x14ac:dyDescent="0.25">
      <c r="A240" s="80"/>
      <c r="B240" s="69"/>
      <c r="C240" s="71"/>
      <c r="D240" s="71"/>
      <c r="E240" s="70"/>
      <c r="F240" s="71"/>
      <c r="G240" s="72"/>
      <c r="H240" s="71"/>
      <c r="I240" s="73"/>
      <c r="J240" s="72"/>
      <c r="K240" s="72"/>
      <c r="L240" s="72"/>
      <c r="M240" s="71"/>
      <c r="N240" s="71"/>
      <c r="O240" s="74" t="str">
        <f>IF($E240="","",IF(OR($E240=Settings!$B$2,$E240=Settings!$B$3),"q3mos Review or less",IF(OR($E240="deceased",$E240="Discharged",$E240="No AP - coding issue"),"None","q6mos Review or less")))</f>
        <v/>
      </c>
      <c r="P240" s="75"/>
      <c r="Q240" s="76"/>
      <c r="R240" s="76"/>
      <c r="S240" s="77" t="str" cm="1">
        <f t="array" ref="S240">IFERROR(IF(OR(R240="Titration (Dose Reduction Trial)",R240="Change Drug Class",R240="Change Frequency",R240="change drug, same class",R240="increase"),P240+31,_xlfn.IFS(R240="discontinue","",O240="q3mos review or less",P240+92,O240="q6mos review or less",P240+184,O240="none","")),"")</f>
        <v/>
      </c>
      <c r="T240" s="74" t="str" cm="1">
        <f t="array" ref="T240">IFERROR(IF(OR(E240="No AP - Coding Issue",R240="Discontinue",R240="for comfort care orders"),"Update MDS Coding",_xlfn.IFS(O240="q3mos review or less","Renew Consent and Review Care Plan",O240="q6mos review or less","Review Care Plan")),"")</f>
        <v/>
      </c>
      <c r="U240" s="78"/>
    </row>
    <row r="241" spans="1:21" s="79" customFormat="1" x14ac:dyDescent="0.25">
      <c r="A241" s="80"/>
      <c r="B241" s="69"/>
      <c r="C241" s="71"/>
      <c r="D241" s="71"/>
      <c r="E241" s="70"/>
      <c r="F241" s="71"/>
      <c r="G241" s="72"/>
      <c r="H241" s="71"/>
      <c r="I241" s="73"/>
      <c r="J241" s="72"/>
      <c r="K241" s="72"/>
      <c r="L241" s="72"/>
      <c r="M241" s="71"/>
      <c r="N241" s="71"/>
      <c r="O241" s="74" t="str">
        <f>IF($E241="","",IF(OR($E241=Settings!$B$2,$E241=Settings!$B$3),"q3mos Review or less",IF(OR($E241="deceased",$E241="Discharged",$E241="No AP - coding issue"),"None","q6mos Review or less")))</f>
        <v/>
      </c>
      <c r="P241" s="75"/>
      <c r="Q241" s="76"/>
      <c r="R241" s="76"/>
      <c r="S241" s="77" t="str" cm="1">
        <f t="array" ref="S241">IFERROR(IF(OR(R241="Titration (Dose Reduction Trial)",R241="Change Drug Class",R241="Change Frequency",R241="change drug, same class",R241="increase"),P241+31,_xlfn.IFS(R241="discontinue","",O241="q3mos review or less",P241+92,O241="q6mos review or less",P241+184,O241="none","")),"")</f>
        <v/>
      </c>
      <c r="T241" s="74" t="str" cm="1">
        <f t="array" ref="T241">IFERROR(IF(OR(E241="No AP - Coding Issue",R241="Discontinue",R241="for comfort care orders"),"Update MDS Coding",_xlfn.IFS(O241="q3mos review or less","Renew Consent and Review Care Plan",O241="q6mos review or less","Review Care Plan")),"")</f>
        <v/>
      </c>
      <c r="U241" s="78"/>
    </row>
    <row r="242" spans="1:21" s="79" customFormat="1" x14ac:dyDescent="0.25">
      <c r="A242" s="80"/>
      <c r="B242" s="69"/>
      <c r="C242" s="71"/>
      <c r="D242" s="71"/>
      <c r="E242" s="70"/>
      <c r="F242" s="71"/>
      <c r="G242" s="72"/>
      <c r="H242" s="71"/>
      <c r="I242" s="73"/>
      <c r="J242" s="72"/>
      <c r="K242" s="72"/>
      <c r="L242" s="72"/>
      <c r="M242" s="71"/>
      <c r="N242" s="71"/>
      <c r="O242" s="74" t="str">
        <f>IF($E242="","",IF(OR($E242=Settings!$B$2,$E242=Settings!$B$3),"q3mos Review or less",IF(OR($E242="deceased",$E242="Discharged",$E242="No AP - coding issue"),"None","q6mos Review or less")))</f>
        <v/>
      </c>
      <c r="P242" s="75"/>
      <c r="Q242" s="76"/>
      <c r="R242" s="76"/>
      <c r="S242" s="77" t="str" cm="1">
        <f t="array" ref="S242">IFERROR(IF(OR(R242="Titration (Dose Reduction Trial)",R242="Change Drug Class",R242="Change Frequency",R242="change drug, same class",R242="increase"),P242+31,_xlfn.IFS(R242="discontinue","",O242="q3mos review or less",P242+92,O242="q6mos review or less",P242+184,O242="none","")),"")</f>
        <v/>
      </c>
      <c r="T242" s="74" t="str" cm="1">
        <f t="array" ref="T242">IFERROR(IF(OR(E242="No AP - Coding Issue",R242="Discontinue",R242="for comfort care orders"),"Update MDS Coding",_xlfn.IFS(O242="q3mos review or less","Renew Consent and Review Care Plan",O242="q6mos review or less","Review Care Plan")),"")</f>
        <v/>
      </c>
      <c r="U242" s="78"/>
    </row>
    <row r="243" spans="1:21" s="79" customFormat="1" x14ac:dyDescent="0.25">
      <c r="A243" s="80"/>
      <c r="B243" s="69"/>
      <c r="C243" s="71"/>
      <c r="D243" s="71"/>
      <c r="E243" s="70"/>
      <c r="F243" s="71"/>
      <c r="G243" s="72"/>
      <c r="H243" s="71"/>
      <c r="I243" s="73"/>
      <c r="J243" s="72"/>
      <c r="K243" s="72"/>
      <c r="L243" s="72"/>
      <c r="M243" s="71"/>
      <c r="N243" s="71"/>
      <c r="O243" s="74" t="str">
        <f>IF($E243="","",IF(OR($E243=Settings!$B$2,$E243=Settings!$B$3),"q3mos Review or less",IF(OR($E243="deceased",$E243="Discharged",$E243="No AP - coding issue"),"None","q6mos Review or less")))</f>
        <v/>
      </c>
      <c r="P243" s="75"/>
      <c r="Q243" s="76"/>
      <c r="R243" s="76"/>
      <c r="S243" s="77" t="str" cm="1">
        <f t="array" ref="S243">IFERROR(IF(OR(R243="Titration (Dose Reduction Trial)",R243="Change Drug Class",R243="Change Frequency",R243="change drug, same class",R243="increase"),P243+31,_xlfn.IFS(R243="discontinue","",O243="q3mos review or less",P243+92,O243="q6mos review or less",P243+184,O243="none","")),"")</f>
        <v/>
      </c>
      <c r="T243" s="74" t="str" cm="1">
        <f t="array" ref="T243">IFERROR(IF(OR(E243="No AP - Coding Issue",R243="Discontinue",R243="for comfort care orders"),"Update MDS Coding",_xlfn.IFS(O243="q3mos review or less","Renew Consent and Review Care Plan",O243="q6mos review or less","Review Care Plan")),"")</f>
        <v/>
      </c>
      <c r="U243" s="78"/>
    </row>
    <row r="244" spans="1:21" s="79" customFormat="1" x14ac:dyDescent="0.25">
      <c r="A244" s="80"/>
      <c r="B244" s="69"/>
      <c r="C244" s="71"/>
      <c r="D244" s="71"/>
      <c r="E244" s="70"/>
      <c r="F244" s="71"/>
      <c r="G244" s="72"/>
      <c r="H244" s="71"/>
      <c r="I244" s="73"/>
      <c r="J244" s="72"/>
      <c r="K244" s="72"/>
      <c r="L244" s="72"/>
      <c r="M244" s="71"/>
      <c r="N244" s="71"/>
      <c r="O244" s="74" t="str">
        <f>IF($E244="","",IF(OR($E244=Settings!$B$2,$E244=Settings!$B$3),"q3mos Review or less",IF(OR($E244="deceased",$E244="Discharged",$E244="No AP - coding issue"),"None","q6mos Review or less")))</f>
        <v/>
      </c>
      <c r="P244" s="75"/>
      <c r="Q244" s="76"/>
      <c r="R244" s="76"/>
      <c r="S244" s="77" t="str" cm="1">
        <f t="array" ref="S244">IFERROR(IF(OR(R244="Titration (Dose Reduction Trial)",R244="Change Drug Class",R244="Change Frequency",R244="change drug, same class",R244="increase"),P244+31,_xlfn.IFS(R244="discontinue","",O244="q3mos review or less",P244+92,O244="q6mos review or less",P244+184,O244="none","")),"")</f>
        <v/>
      </c>
      <c r="T244" s="74" t="str" cm="1">
        <f t="array" ref="T244">IFERROR(IF(OR(E244="No AP - Coding Issue",R244="Discontinue",R244="for comfort care orders"),"Update MDS Coding",_xlfn.IFS(O244="q3mos review or less","Renew Consent and Review Care Plan",O244="q6mos review or less","Review Care Plan")),"")</f>
        <v/>
      </c>
      <c r="U244" s="78"/>
    </row>
    <row r="245" spans="1:21" s="79" customFormat="1" x14ac:dyDescent="0.25">
      <c r="A245" s="80"/>
      <c r="B245" s="69"/>
      <c r="C245" s="71"/>
      <c r="D245" s="71"/>
      <c r="E245" s="70"/>
      <c r="F245" s="71"/>
      <c r="G245" s="72"/>
      <c r="H245" s="71"/>
      <c r="I245" s="73"/>
      <c r="J245" s="72"/>
      <c r="K245" s="72"/>
      <c r="L245" s="72"/>
      <c r="M245" s="71"/>
      <c r="N245" s="71"/>
      <c r="O245" s="74" t="str">
        <f>IF($E245="","",IF(OR($E245=Settings!$B$2,$E245=Settings!$B$3),"q3mos Review or less",IF(OR($E245="deceased",$E245="Discharged",$E245="No AP - coding issue"),"None","q6mos Review or less")))</f>
        <v/>
      </c>
      <c r="P245" s="75"/>
      <c r="Q245" s="76"/>
      <c r="R245" s="76"/>
      <c r="S245" s="77" t="str" cm="1">
        <f t="array" ref="S245">IFERROR(IF(OR(R245="Titration (Dose Reduction Trial)",R245="Change Drug Class",R245="Change Frequency",R245="change drug, same class",R245="increase"),P245+31,_xlfn.IFS(R245="discontinue","",O245="q3mos review or less",P245+92,O245="q6mos review or less",P245+184,O245="none","")),"")</f>
        <v/>
      </c>
      <c r="T245" s="74" t="str" cm="1">
        <f t="array" ref="T245">IFERROR(IF(OR(E245="No AP - Coding Issue",R245="Discontinue",R245="for comfort care orders"),"Update MDS Coding",_xlfn.IFS(O245="q3mos review or less","Renew Consent and Review Care Plan",O245="q6mos review or less","Review Care Plan")),"")</f>
        <v/>
      </c>
      <c r="U245" s="78"/>
    </row>
    <row r="246" spans="1:21" s="79" customFormat="1" x14ac:dyDescent="0.25">
      <c r="A246" s="80"/>
      <c r="B246" s="69"/>
      <c r="C246" s="71"/>
      <c r="D246" s="71"/>
      <c r="E246" s="70"/>
      <c r="F246" s="71"/>
      <c r="G246" s="72"/>
      <c r="H246" s="71"/>
      <c r="I246" s="73"/>
      <c r="J246" s="72"/>
      <c r="K246" s="72"/>
      <c r="L246" s="72"/>
      <c r="M246" s="71"/>
      <c r="N246" s="71"/>
      <c r="O246" s="74" t="str">
        <f>IF($E246="","",IF(OR($E246=Settings!$B$2,$E246=Settings!$B$3),"q3mos Review or less",IF(OR($E246="deceased",$E246="Discharged",$E246="No AP - coding issue"),"None","q6mos Review or less")))</f>
        <v/>
      </c>
      <c r="P246" s="75"/>
      <c r="Q246" s="76"/>
      <c r="R246" s="76"/>
      <c r="S246" s="77" t="str" cm="1">
        <f t="array" ref="S246">IFERROR(IF(OR(R246="Titration (Dose Reduction Trial)",R246="Change Drug Class",R246="Change Frequency",R246="change drug, same class",R246="increase"),P246+31,_xlfn.IFS(R246="discontinue","",O246="q3mos review or less",P246+92,O246="q6mos review or less",P246+184,O246="none","")),"")</f>
        <v/>
      </c>
      <c r="T246" s="74" t="str" cm="1">
        <f t="array" ref="T246">IFERROR(IF(OR(E246="No AP - Coding Issue",R246="Discontinue",R246="for comfort care orders"),"Update MDS Coding",_xlfn.IFS(O246="q3mos review or less","Renew Consent and Review Care Plan",O246="q6mos review or less","Review Care Plan")),"")</f>
        <v/>
      </c>
      <c r="U246" s="78"/>
    </row>
    <row r="247" spans="1:21" s="79" customFormat="1" x14ac:dyDescent="0.25">
      <c r="A247" s="80"/>
      <c r="B247" s="69"/>
      <c r="C247" s="71"/>
      <c r="D247" s="71"/>
      <c r="E247" s="70"/>
      <c r="F247" s="71"/>
      <c r="G247" s="72"/>
      <c r="H247" s="71"/>
      <c r="I247" s="73"/>
      <c r="J247" s="72"/>
      <c r="K247" s="72"/>
      <c r="L247" s="72"/>
      <c r="M247" s="71"/>
      <c r="N247" s="71"/>
      <c r="O247" s="74" t="str">
        <f>IF($E247="","",IF(OR($E247=Settings!$B$2,$E247=Settings!$B$3),"q3mos Review or less",IF(OR($E247="deceased",$E247="Discharged",$E247="No AP - coding issue"),"None","q6mos Review or less")))</f>
        <v/>
      </c>
      <c r="P247" s="75"/>
      <c r="Q247" s="76"/>
      <c r="R247" s="76"/>
      <c r="S247" s="77" t="str" cm="1">
        <f t="array" ref="S247">IFERROR(IF(OR(R247="Titration (Dose Reduction Trial)",R247="Change Drug Class",R247="Change Frequency",R247="change drug, same class",R247="increase"),P247+31,_xlfn.IFS(R247="discontinue","",O247="q3mos review or less",P247+92,O247="q6mos review or less",P247+184,O247="none","")),"")</f>
        <v/>
      </c>
      <c r="T247" s="74" t="str" cm="1">
        <f t="array" ref="T247">IFERROR(IF(OR(E247="No AP - Coding Issue",R247="Discontinue",R247="for comfort care orders"),"Update MDS Coding",_xlfn.IFS(O247="q3mos review or less","Renew Consent and Review Care Plan",O247="q6mos review or less","Review Care Plan")),"")</f>
        <v/>
      </c>
      <c r="U247" s="78"/>
    </row>
    <row r="248" spans="1:21" s="79" customFormat="1" x14ac:dyDescent="0.25">
      <c r="A248" s="80"/>
      <c r="B248" s="69"/>
      <c r="C248" s="71"/>
      <c r="D248" s="71"/>
      <c r="E248" s="70"/>
      <c r="F248" s="71"/>
      <c r="G248" s="72"/>
      <c r="H248" s="71"/>
      <c r="I248" s="73"/>
      <c r="J248" s="72"/>
      <c r="K248" s="72"/>
      <c r="L248" s="72"/>
      <c r="M248" s="71"/>
      <c r="N248" s="71"/>
      <c r="O248" s="74" t="str">
        <f>IF($E248="","",IF(OR($E248=Settings!$B$2,$E248=Settings!$B$3),"q3mos Review or less",IF(OR($E248="deceased",$E248="Discharged",$E248="No AP - coding issue"),"None","q6mos Review or less")))</f>
        <v/>
      </c>
      <c r="P248" s="75"/>
      <c r="Q248" s="76"/>
      <c r="R248" s="76"/>
      <c r="S248" s="77" t="str" cm="1">
        <f t="array" ref="S248">IFERROR(IF(OR(R248="Titration (Dose Reduction Trial)",R248="Change Drug Class",R248="Change Frequency",R248="change drug, same class",R248="increase"),P248+31,_xlfn.IFS(R248="discontinue","",O248="q3mos review or less",P248+92,O248="q6mos review or less",P248+184,O248="none","")),"")</f>
        <v/>
      </c>
      <c r="T248" s="74" t="str" cm="1">
        <f t="array" ref="T248">IFERROR(IF(OR(E248="No AP - Coding Issue",R248="Discontinue",R248="for comfort care orders"),"Update MDS Coding",_xlfn.IFS(O248="q3mos review or less","Renew Consent and Review Care Plan",O248="q6mos review or less","Review Care Plan")),"")</f>
        <v/>
      </c>
      <c r="U248" s="78"/>
    </row>
    <row r="249" spans="1:21" s="79" customFormat="1" x14ac:dyDescent="0.25">
      <c r="A249" s="80"/>
      <c r="B249" s="69"/>
      <c r="C249" s="71"/>
      <c r="D249" s="71"/>
      <c r="E249" s="70"/>
      <c r="F249" s="71"/>
      <c r="G249" s="72"/>
      <c r="H249" s="71"/>
      <c r="I249" s="73"/>
      <c r="J249" s="72"/>
      <c r="K249" s="72"/>
      <c r="L249" s="72"/>
      <c r="M249" s="71"/>
      <c r="N249" s="71"/>
      <c r="O249" s="74" t="str">
        <f>IF($E249="","",IF(OR($E249=Settings!$B$2,$E249=Settings!$B$3),"q3mos Review or less",IF(OR($E249="deceased",$E249="Discharged",$E249="No AP - coding issue"),"None","q6mos Review or less")))</f>
        <v/>
      </c>
      <c r="P249" s="75"/>
      <c r="Q249" s="76"/>
      <c r="R249" s="76"/>
      <c r="S249" s="77" t="str" cm="1">
        <f t="array" ref="S249">IFERROR(IF(OR(R249="Titration (Dose Reduction Trial)",R249="Change Drug Class",R249="Change Frequency",R249="change drug, same class",R249="increase"),P249+31,_xlfn.IFS(R249="discontinue","",O249="q3mos review or less",P249+92,O249="q6mos review or less",P249+184,O249="none","")),"")</f>
        <v/>
      </c>
      <c r="T249" s="74" t="str" cm="1">
        <f t="array" ref="T249">IFERROR(IF(OR(E249="No AP - Coding Issue",R249="Discontinue",R249="for comfort care orders"),"Update MDS Coding",_xlfn.IFS(O249="q3mos review or less","Renew Consent and Review Care Plan",O249="q6mos review or less","Review Care Plan")),"")</f>
        <v/>
      </c>
      <c r="U249" s="78"/>
    </row>
    <row r="250" spans="1:21" s="79" customFormat="1" x14ac:dyDescent="0.25">
      <c r="A250" s="80"/>
      <c r="B250" s="69"/>
      <c r="C250" s="71"/>
      <c r="D250" s="71"/>
      <c r="E250" s="70"/>
      <c r="F250" s="71"/>
      <c r="G250" s="72"/>
      <c r="H250" s="71"/>
      <c r="I250" s="73"/>
      <c r="J250" s="72"/>
      <c r="K250" s="72"/>
      <c r="L250" s="72"/>
      <c r="M250" s="71"/>
      <c r="N250" s="71"/>
      <c r="O250" s="74" t="str">
        <f>IF($E250="","",IF(OR($E250=Settings!$B$2,$E250=Settings!$B$3),"q3mos Review or less",IF(OR($E250="deceased",$E250="Discharged",$E250="No AP - coding issue"),"None","q6mos Review or less")))</f>
        <v/>
      </c>
      <c r="P250" s="75"/>
      <c r="Q250" s="76"/>
      <c r="R250" s="76"/>
      <c r="S250" s="77" t="str" cm="1">
        <f t="array" ref="S250">IFERROR(IF(OR(R250="Titration (Dose Reduction Trial)",R250="Change Drug Class",R250="Change Frequency",R250="change drug, same class",R250="increase"),P250+31,_xlfn.IFS(R250="discontinue","",O250="q3mos review or less",P250+92,O250="q6mos review or less",P250+184,O250="none","")),"")</f>
        <v/>
      </c>
      <c r="T250" s="74" t="str" cm="1">
        <f t="array" ref="T250">IFERROR(IF(OR(E250="No AP - Coding Issue",R250="Discontinue",R250="for comfort care orders"),"Update MDS Coding",_xlfn.IFS(O250="q3mos review or less","Renew Consent and Review Care Plan",O250="q6mos review or less","Review Care Plan")),"")</f>
        <v/>
      </c>
      <c r="U250" s="78"/>
    </row>
    <row r="251" spans="1:21" s="79" customFormat="1" x14ac:dyDescent="0.25">
      <c r="A251" s="80"/>
      <c r="B251" s="69"/>
      <c r="C251" s="71"/>
      <c r="D251" s="71"/>
      <c r="E251" s="70"/>
      <c r="F251" s="71"/>
      <c r="G251" s="72"/>
      <c r="H251" s="71"/>
      <c r="I251" s="73"/>
      <c r="J251" s="72"/>
      <c r="K251" s="72"/>
      <c r="L251" s="72"/>
      <c r="M251" s="71"/>
      <c r="N251" s="71"/>
      <c r="O251" s="74" t="str">
        <f>IF($E251="","",IF(OR($E251=Settings!$B$2,$E251=Settings!$B$3),"q3mos Review or less",IF(OR($E251="deceased",$E251="Discharged",$E251="No AP - coding issue"),"None","q6mos Review or less")))</f>
        <v/>
      </c>
      <c r="P251" s="75"/>
      <c r="Q251" s="76"/>
      <c r="R251" s="76"/>
      <c r="S251" s="77" t="str" cm="1">
        <f t="array" ref="S251">IFERROR(IF(OR(R251="Titration (Dose Reduction Trial)",R251="Change Drug Class",R251="Change Frequency",R251="change drug, same class",R251="increase"),P251+31,_xlfn.IFS(R251="discontinue","",O251="q3mos review or less",P251+92,O251="q6mos review or less",P251+184,O251="none","")),"")</f>
        <v/>
      </c>
      <c r="T251" s="74" t="str" cm="1">
        <f t="array" ref="T251">IFERROR(IF(OR(E251="No AP - Coding Issue",R251="Discontinue",R251="for comfort care orders"),"Update MDS Coding",_xlfn.IFS(O251="q3mos review or less","Renew Consent and Review Care Plan",O251="q6mos review or less","Review Care Plan")),"")</f>
        <v/>
      </c>
      <c r="U251" s="78"/>
    </row>
    <row r="252" spans="1:21" s="79" customFormat="1" x14ac:dyDescent="0.25">
      <c r="A252" s="80"/>
      <c r="B252" s="69"/>
      <c r="C252" s="71"/>
      <c r="D252" s="71"/>
      <c r="E252" s="70"/>
      <c r="F252" s="71"/>
      <c r="G252" s="72"/>
      <c r="H252" s="71"/>
      <c r="I252" s="73"/>
      <c r="J252" s="72"/>
      <c r="K252" s="72"/>
      <c r="L252" s="72"/>
      <c r="M252" s="71"/>
      <c r="N252" s="71"/>
      <c r="O252" s="74" t="str">
        <f>IF($E252="","",IF(OR($E252=Settings!$B$2,$E252=Settings!$B$3),"q3mos Review or less",IF(OR($E252="deceased",$E252="Discharged",$E252="No AP - coding issue"),"None","q6mos Review or less")))</f>
        <v/>
      </c>
      <c r="P252" s="75"/>
      <c r="Q252" s="76"/>
      <c r="R252" s="76"/>
      <c r="S252" s="77" t="str" cm="1">
        <f t="array" ref="S252">IFERROR(IF(OR(R252="Titration (Dose Reduction Trial)",R252="Change Drug Class",R252="Change Frequency",R252="change drug, same class",R252="increase"),P252+31,_xlfn.IFS(R252="discontinue","",O252="q3mos review or less",P252+92,O252="q6mos review or less",P252+184,O252="none","")),"")</f>
        <v/>
      </c>
      <c r="T252" s="74" t="str" cm="1">
        <f t="array" ref="T252">IFERROR(IF(OR(E252="No AP - Coding Issue",R252="Discontinue",R252="for comfort care orders"),"Update MDS Coding",_xlfn.IFS(O252="q3mos review or less","Renew Consent and Review Care Plan",O252="q6mos review or less","Review Care Plan")),"")</f>
        <v/>
      </c>
      <c r="U252" s="78"/>
    </row>
    <row r="253" spans="1:21" s="79" customFormat="1" x14ac:dyDescent="0.25">
      <c r="A253" s="80"/>
      <c r="B253" s="69"/>
      <c r="C253" s="71"/>
      <c r="D253" s="71"/>
      <c r="E253" s="70"/>
      <c r="F253" s="71"/>
      <c r="G253" s="72"/>
      <c r="H253" s="71"/>
      <c r="I253" s="73"/>
      <c r="J253" s="72"/>
      <c r="K253" s="72"/>
      <c r="L253" s="72"/>
      <c r="M253" s="71"/>
      <c r="N253" s="71"/>
      <c r="O253" s="74" t="str">
        <f>IF($E253="","",IF(OR($E253=Settings!$B$2,$E253=Settings!$B$3),"q3mos Review or less",IF(OR($E253="deceased",$E253="Discharged",$E253="No AP - coding issue"),"None","q6mos Review or less")))</f>
        <v/>
      </c>
      <c r="P253" s="75"/>
      <c r="Q253" s="76"/>
      <c r="R253" s="76"/>
      <c r="S253" s="77" t="str" cm="1">
        <f t="array" ref="S253">IFERROR(IF(OR(R253="Titration (Dose Reduction Trial)",R253="Change Drug Class",R253="Change Frequency",R253="change drug, same class",R253="increase"),P253+31,_xlfn.IFS(R253="discontinue","",O253="q3mos review or less",P253+92,O253="q6mos review or less",P253+184,O253="none","")),"")</f>
        <v/>
      </c>
      <c r="T253" s="74" t="str" cm="1">
        <f t="array" ref="T253">IFERROR(IF(OR(E253="No AP - Coding Issue",R253="Discontinue",R253="for comfort care orders"),"Update MDS Coding",_xlfn.IFS(O253="q3mos review or less","Renew Consent and Review Care Plan",O253="q6mos review or less","Review Care Plan")),"")</f>
        <v/>
      </c>
      <c r="U253" s="78"/>
    </row>
    <row r="254" spans="1:21" s="79" customFormat="1" x14ac:dyDescent="0.25">
      <c r="A254" s="80"/>
      <c r="B254" s="69"/>
      <c r="C254" s="71"/>
      <c r="D254" s="71"/>
      <c r="E254" s="70"/>
      <c r="F254" s="71"/>
      <c r="G254" s="72"/>
      <c r="H254" s="71"/>
      <c r="I254" s="73"/>
      <c r="J254" s="72"/>
      <c r="K254" s="72"/>
      <c r="L254" s="72"/>
      <c r="M254" s="71"/>
      <c r="N254" s="71"/>
      <c r="O254" s="74" t="str">
        <f>IF($E254="","",IF(OR($E254=Settings!$B$2,$E254=Settings!$B$3),"q3mos Review or less",IF(OR($E254="deceased",$E254="Discharged",$E254="No AP - coding issue"),"None","q6mos Review or less")))</f>
        <v/>
      </c>
      <c r="P254" s="75"/>
      <c r="Q254" s="76"/>
      <c r="R254" s="76"/>
      <c r="S254" s="77" t="str" cm="1">
        <f t="array" ref="S254">IFERROR(IF(OR(R254="Titration (Dose Reduction Trial)",R254="Change Drug Class",R254="Change Frequency",R254="change drug, same class",R254="increase"),P254+31,_xlfn.IFS(R254="discontinue","",O254="q3mos review or less",P254+92,O254="q6mos review or less",P254+184,O254="none","")),"")</f>
        <v/>
      </c>
      <c r="T254" s="74" t="str" cm="1">
        <f t="array" ref="T254">IFERROR(IF(OR(E254="No AP - Coding Issue",R254="Discontinue",R254="for comfort care orders"),"Update MDS Coding",_xlfn.IFS(O254="q3mos review or less","Renew Consent and Review Care Plan",O254="q6mos review or less","Review Care Plan")),"")</f>
        <v/>
      </c>
      <c r="U254" s="78"/>
    </row>
    <row r="255" spans="1:21" s="79" customFormat="1" x14ac:dyDescent="0.25">
      <c r="A255" s="80"/>
      <c r="B255" s="69"/>
      <c r="C255" s="71"/>
      <c r="D255" s="71"/>
      <c r="E255" s="70"/>
      <c r="F255" s="71"/>
      <c r="G255" s="72"/>
      <c r="H255" s="71"/>
      <c r="I255" s="73"/>
      <c r="J255" s="72"/>
      <c r="K255" s="72"/>
      <c r="L255" s="72"/>
      <c r="M255" s="71"/>
      <c r="N255" s="71"/>
      <c r="O255" s="74" t="str">
        <f>IF($E255="","",IF(OR($E255=Settings!$B$2,$E255=Settings!$B$3),"q3mos Review or less",IF(OR($E255="deceased",$E255="Discharged",$E255="No AP - coding issue"),"None","q6mos Review or less")))</f>
        <v/>
      </c>
      <c r="P255" s="75"/>
      <c r="Q255" s="76"/>
      <c r="R255" s="76"/>
      <c r="S255" s="77" t="str" cm="1">
        <f t="array" ref="S255">IFERROR(IF(OR(R255="Titration (Dose Reduction Trial)",R255="Change Drug Class",R255="Change Frequency",R255="change drug, same class",R255="increase"),P255+31,_xlfn.IFS(R255="discontinue","",O255="q3mos review or less",P255+92,O255="q6mos review or less",P255+184,O255="none","")),"")</f>
        <v/>
      </c>
      <c r="T255" s="74" t="str" cm="1">
        <f t="array" ref="T255">IFERROR(IF(OR(E255="No AP - Coding Issue",R255="Discontinue",R255="for comfort care orders"),"Update MDS Coding",_xlfn.IFS(O255="q3mos review or less","Renew Consent and Review Care Plan",O255="q6mos review or less","Review Care Plan")),"")</f>
        <v/>
      </c>
      <c r="U255" s="78"/>
    </row>
    <row r="256" spans="1:21" s="79" customFormat="1" x14ac:dyDescent="0.25">
      <c r="A256" s="80"/>
      <c r="B256" s="69"/>
      <c r="C256" s="71"/>
      <c r="D256" s="71"/>
      <c r="E256" s="70"/>
      <c r="F256" s="71"/>
      <c r="G256" s="72"/>
      <c r="H256" s="71"/>
      <c r="I256" s="73"/>
      <c r="J256" s="72"/>
      <c r="K256" s="72"/>
      <c r="L256" s="72"/>
      <c r="M256" s="71"/>
      <c r="N256" s="71"/>
      <c r="O256" s="74" t="str">
        <f>IF($E256="","",IF(OR($E256=Settings!$B$2,$E256=Settings!$B$3),"q3mos Review or less",IF(OR($E256="deceased",$E256="Discharged",$E256="No AP - coding issue"),"None","q6mos Review or less")))</f>
        <v/>
      </c>
      <c r="P256" s="75"/>
      <c r="Q256" s="76"/>
      <c r="R256" s="76"/>
      <c r="S256" s="77" t="str" cm="1">
        <f t="array" ref="S256">IFERROR(IF(OR(R256="Titration (Dose Reduction Trial)",R256="Change Drug Class",R256="Change Frequency",R256="change drug, same class",R256="increase"),P256+31,_xlfn.IFS(R256="discontinue","",O256="q3mos review or less",P256+92,O256="q6mos review or less",P256+184,O256="none","")),"")</f>
        <v/>
      </c>
      <c r="T256" s="74" t="str" cm="1">
        <f t="array" ref="T256">IFERROR(IF(OR(E256="No AP - Coding Issue",R256="Discontinue",R256="for comfort care orders"),"Update MDS Coding",_xlfn.IFS(O256="q3mos review or less","Renew Consent and Review Care Plan",O256="q6mos review or less","Review Care Plan")),"")</f>
        <v/>
      </c>
      <c r="U256" s="78"/>
    </row>
    <row r="257" spans="1:21" s="79" customFormat="1" x14ac:dyDescent="0.25">
      <c r="A257" s="80"/>
      <c r="B257" s="69"/>
      <c r="C257" s="71"/>
      <c r="D257" s="71"/>
      <c r="E257" s="70"/>
      <c r="F257" s="71"/>
      <c r="G257" s="72"/>
      <c r="H257" s="71"/>
      <c r="I257" s="73"/>
      <c r="J257" s="72"/>
      <c r="K257" s="72"/>
      <c r="L257" s="72"/>
      <c r="M257" s="71"/>
      <c r="N257" s="71"/>
      <c r="O257" s="74" t="str">
        <f>IF($E257="","",IF(OR($E257=Settings!$B$2,$E257=Settings!$B$3),"q3mos Review or less",IF(OR($E257="deceased",$E257="Discharged",$E257="No AP - coding issue"),"None","q6mos Review or less")))</f>
        <v/>
      </c>
      <c r="P257" s="75"/>
      <c r="Q257" s="76"/>
      <c r="R257" s="76"/>
      <c r="S257" s="77" t="str" cm="1">
        <f t="array" ref="S257">IFERROR(IF(OR(R257="Titration (Dose Reduction Trial)",R257="Change Drug Class",R257="Change Frequency",R257="change drug, same class",R257="increase"),P257+31,_xlfn.IFS(R257="discontinue","",O257="q3mos review or less",P257+92,O257="q6mos review or less",P257+184,O257="none","")),"")</f>
        <v/>
      </c>
      <c r="T257" s="74" t="str" cm="1">
        <f t="array" ref="T257">IFERROR(IF(OR(E257="No AP - Coding Issue",R257="Discontinue",R257="for comfort care orders"),"Update MDS Coding",_xlfn.IFS(O257="q3mos review or less","Renew Consent and Review Care Plan",O257="q6mos review or less","Review Care Plan")),"")</f>
        <v/>
      </c>
      <c r="U257" s="78"/>
    </row>
    <row r="258" spans="1:21" s="79" customFormat="1" x14ac:dyDescent="0.25">
      <c r="A258" s="80"/>
      <c r="B258" s="69"/>
      <c r="C258" s="71"/>
      <c r="D258" s="71"/>
      <c r="E258" s="70"/>
      <c r="F258" s="71"/>
      <c r="G258" s="72"/>
      <c r="H258" s="71"/>
      <c r="I258" s="73"/>
      <c r="J258" s="72"/>
      <c r="K258" s="72"/>
      <c r="L258" s="72"/>
      <c r="M258" s="71"/>
      <c r="N258" s="71"/>
      <c r="O258" s="74" t="str">
        <f>IF($E258="","",IF(OR($E258=Settings!$B$2,$E258=Settings!$B$3),"q3mos Review or less",IF(OR($E258="deceased",$E258="Discharged",$E258="No AP - coding issue"),"None","q6mos Review or less")))</f>
        <v/>
      </c>
      <c r="P258" s="75"/>
      <c r="Q258" s="76"/>
      <c r="R258" s="76"/>
      <c r="S258" s="77" t="str" cm="1">
        <f t="array" ref="S258">IFERROR(IF(OR(R258="Titration (Dose Reduction Trial)",R258="Change Drug Class",R258="Change Frequency",R258="change drug, same class",R258="increase"),P258+31,_xlfn.IFS(R258="discontinue","",O258="q3mos review or less",P258+92,O258="q6mos review or less",P258+184,O258="none","")),"")</f>
        <v/>
      </c>
      <c r="T258" s="74" t="str" cm="1">
        <f t="array" ref="T258">IFERROR(IF(OR(E258="No AP - Coding Issue",R258="Discontinue",R258="for comfort care orders"),"Update MDS Coding",_xlfn.IFS(O258="q3mos review or less","Renew Consent and Review Care Plan",O258="q6mos review or less","Review Care Plan")),"")</f>
        <v/>
      </c>
      <c r="U258" s="78"/>
    </row>
    <row r="259" spans="1:21" s="79" customFormat="1" x14ac:dyDescent="0.25">
      <c r="A259" s="80"/>
      <c r="B259" s="69"/>
      <c r="C259" s="71"/>
      <c r="D259" s="71"/>
      <c r="E259" s="70"/>
      <c r="F259" s="71"/>
      <c r="G259" s="72"/>
      <c r="H259" s="71"/>
      <c r="I259" s="73"/>
      <c r="J259" s="72"/>
      <c r="K259" s="72"/>
      <c r="L259" s="72"/>
      <c r="M259" s="71"/>
      <c r="N259" s="71"/>
      <c r="O259" s="74" t="str">
        <f>IF($E259="","",IF(OR($E259=Settings!$B$2,$E259=Settings!$B$3),"q3mos Review or less",IF(OR($E259="deceased",$E259="Discharged",$E259="No AP - coding issue"),"None","q6mos Review or less")))</f>
        <v/>
      </c>
      <c r="P259" s="75"/>
      <c r="Q259" s="76"/>
      <c r="R259" s="76"/>
      <c r="S259" s="77" t="str" cm="1">
        <f t="array" ref="S259">IFERROR(IF(OR(R259="Titration (Dose Reduction Trial)",R259="Change Drug Class",R259="Change Frequency",R259="change drug, same class",R259="increase"),P259+31,_xlfn.IFS(R259="discontinue","",O259="q3mos review or less",P259+92,O259="q6mos review or less",P259+184,O259="none","")),"")</f>
        <v/>
      </c>
      <c r="T259" s="74" t="str" cm="1">
        <f t="array" ref="T259">IFERROR(IF(OR(E259="No AP - Coding Issue",R259="Discontinue",R259="for comfort care orders"),"Update MDS Coding",_xlfn.IFS(O259="q3mos review or less","Renew Consent and Review Care Plan",O259="q6mos review or less","Review Care Plan")),"")</f>
        <v/>
      </c>
      <c r="U259" s="78"/>
    </row>
    <row r="260" spans="1:21" s="79" customFormat="1" x14ac:dyDescent="0.25">
      <c r="A260" s="80"/>
      <c r="B260" s="69"/>
      <c r="C260" s="71"/>
      <c r="D260" s="71"/>
      <c r="E260" s="70"/>
      <c r="F260" s="71"/>
      <c r="G260" s="72"/>
      <c r="H260" s="71"/>
      <c r="I260" s="73"/>
      <c r="J260" s="72"/>
      <c r="K260" s="72"/>
      <c r="L260" s="72"/>
      <c r="M260" s="71"/>
      <c r="N260" s="71"/>
      <c r="O260" s="74" t="str">
        <f>IF($E260="","",IF(OR($E260=Settings!$B$2,$E260=Settings!$B$3),"q3mos Review or less",IF(OR($E260="deceased",$E260="Discharged",$E260="No AP - coding issue"),"None","q6mos Review or less")))</f>
        <v/>
      </c>
      <c r="P260" s="75"/>
      <c r="Q260" s="76"/>
      <c r="R260" s="76"/>
      <c r="S260" s="77" t="str" cm="1">
        <f t="array" ref="S260">IFERROR(IF(OR(R260="Titration (Dose Reduction Trial)",R260="Change Drug Class",R260="Change Frequency",R260="change drug, same class",R260="increase"),P260+31,_xlfn.IFS(R260="discontinue","",O260="q3mos review or less",P260+92,O260="q6mos review or less",P260+184,O260="none","")),"")</f>
        <v/>
      </c>
      <c r="T260" s="74" t="str" cm="1">
        <f t="array" ref="T260">IFERROR(IF(OR(E260="No AP - Coding Issue",R260="Discontinue",R260="for comfort care orders"),"Update MDS Coding",_xlfn.IFS(O260="q3mos review or less","Renew Consent and Review Care Plan",O260="q6mos review or less","Review Care Plan")),"")</f>
        <v/>
      </c>
      <c r="U260" s="78"/>
    </row>
    <row r="261" spans="1:21" s="79" customFormat="1" x14ac:dyDescent="0.25">
      <c r="A261" s="80"/>
      <c r="B261" s="69"/>
      <c r="C261" s="71"/>
      <c r="D261" s="71"/>
      <c r="E261" s="70"/>
      <c r="F261" s="71"/>
      <c r="G261" s="72"/>
      <c r="H261" s="71"/>
      <c r="I261" s="73"/>
      <c r="J261" s="72"/>
      <c r="K261" s="72"/>
      <c r="L261" s="72"/>
      <c r="M261" s="71"/>
      <c r="N261" s="71"/>
      <c r="O261" s="74" t="str">
        <f>IF($E261="","",IF(OR($E261=Settings!$B$2,$E261=Settings!$B$3),"q3mos Review or less",IF(OR($E261="deceased",$E261="Discharged",$E261="No AP - coding issue"),"None","q6mos Review or less")))</f>
        <v/>
      </c>
      <c r="P261" s="75"/>
      <c r="Q261" s="76"/>
      <c r="R261" s="76"/>
      <c r="S261" s="77" t="str" cm="1">
        <f t="array" ref="S261">IFERROR(IF(OR(R261="Titration (Dose Reduction Trial)",R261="Change Drug Class",R261="Change Frequency",R261="change drug, same class",R261="increase"),P261+31,_xlfn.IFS(R261="discontinue","",O261="q3mos review or less",P261+92,O261="q6mos review or less",P261+184,O261="none","")),"")</f>
        <v/>
      </c>
      <c r="T261" s="74" t="str" cm="1">
        <f t="array" ref="T261">IFERROR(IF(OR(E261="No AP - Coding Issue",R261="Discontinue",R261="for comfort care orders"),"Update MDS Coding",_xlfn.IFS(O261="q3mos review or less","Renew Consent and Review Care Plan",O261="q6mos review or less","Review Care Plan")),"")</f>
        <v/>
      </c>
      <c r="U261" s="78"/>
    </row>
    <row r="262" spans="1:21" s="79" customFormat="1" x14ac:dyDescent="0.25">
      <c r="A262" s="80"/>
      <c r="B262" s="69"/>
      <c r="C262" s="71"/>
      <c r="D262" s="71"/>
      <c r="E262" s="70"/>
      <c r="F262" s="71"/>
      <c r="G262" s="72"/>
      <c r="H262" s="71"/>
      <c r="I262" s="73"/>
      <c r="J262" s="72"/>
      <c r="K262" s="72"/>
      <c r="L262" s="72"/>
      <c r="M262" s="71"/>
      <c r="N262" s="71"/>
      <c r="O262" s="74" t="str">
        <f>IF($E262="","",IF(OR($E262=Settings!$B$2,$E262=Settings!$B$3),"q3mos Review or less",IF(OR($E262="deceased",$E262="Discharged",$E262="No AP - coding issue"),"None","q6mos Review or less")))</f>
        <v/>
      </c>
      <c r="P262" s="75"/>
      <c r="Q262" s="76"/>
      <c r="R262" s="76"/>
      <c r="S262" s="77" t="str" cm="1">
        <f t="array" ref="S262">IFERROR(IF(OR(R262="Titration (Dose Reduction Trial)",R262="Change Drug Class",R262="Change Frequency",R262="change drug, same class",R262="increase"),P262+31,_xlfn.IFS(R262="discontinue","",O262="q3mos review or less",P262+92,O262="q6mos review or less",P262+184,O262="none","")),"")</f>
        <v/>
      </c>
      <c r="T262" s="74" t="str" cm="1">
        <f t="array" ref="T262">IFERROR(IF(OR(E262="No AP - Coding Issue",R262="Discontinue",R262="for comfort care orders"),"Update MDS Coding",_xlfn.IFS(O262="q3mos review or less","Renew Consent and Review Care Plan",O262="q6mos review or less","Review Care Plan")),"")</f>
        <v/>
      </c>
      <c r="U262" s="78"/>
    </row>
    <row r="263" spans="1:21" s="79" customFormat="1" x14ac:dyDescent="0.25">
      <c r="A263" s="80"/>
      <c r="B263" s="69"/>
      <c r="C263" s="71"/>
      <c r="D263" s="71"/>
      <c r="E263" s="70"/>
      <c r="F263" s="71"/>
      <c r="G263" s="72"/>
      <c r="H263" s="71"/>
      <c r="I263" s="73"/>
      <c r="J263" s="72"/>
      <c r="K263" s="72"/>
      <c r="L263" s="72"/>
      <c r="M263" s="71"/>
      <c r="N263" s="71"/>
      <c r="O263" s="74" t="str">
        <f>IF($E263="","",IF(OR($E263=Settings!$B$2,$E263=Settings!$B$3),"q3mos Review or less",IF(OR($E263="deceased",$E263="Discharged",$E263="No AP - coding issue"),"None","q6mos Review or less")))</f>
        <v/>
      </c>
      <c r="P263" s="75"/>
      <c r="Q263" s="76"/>
      <c r="R263" s="76"/>
      <c r="S263" s="77" t="str" cm="1">
        <f t="array" ref="S263">IFERROR(IF(OR(R263="Titration (Dose Reduction Trial)",R263="Change Drug Class",R263="Change Frequency",R263="change drug, same class",R263="increase"),P263+31,_xlfn.IFS(R263="discontinue","",O263="q3mos review or less",P263+92,O263="q6mos review or less",P263+184,O263="none","")),"")</f>
        <v/>
      </c>
      <c r="T263" s="74" t="str" cm="1">
        <f t="array" ref="T263">IFERROR(IF(OR(E263="No AP - Coding Issue",R263="Discontinue",R263="for comfort care orders"),"Update MDS Coding",_xlfn.IFS(O263="q3mos review or less","Renew Consent and Review Care Plan",O263="q6mos review or less","Review Care Plan")),"")</f>
        <v/>
      </c>
      <c r="U263" s="78"/>
    </row>
    <row r="264" spans="1:21" s="79" customFormat="1" x14ac:dyDescent="0.25">
      <c r="A264" s="80"/>
      <c r="B264" s="69"/>
      <c r="C264" s="71"/>
      <c r="D264" s="71"/>
      <c r="E264" s="70"/>
      <c r="F264" s="71"/>
      <c r="G264" s="72"/>
      <c r="H264" s="71"/>
      <c r="I264" s="73"/>
      <c r="J264" s="72"/>
      <c r="K264" s="72"/>
      <c r="L264" s="72"/>
      <c r="M264" s="71"/>
      <c r="N264" s="71"/>
      <c r="O264" s="74" t="str">
        <f>IF($E264="","",IF(OR($E264=Settings!$B$2,$E264=Settings!$B$3),"q3mos Review or less",IF(OR($E264="deceased",$E264="Discharged",$E264="No AP - coding issue"),"None","q6mos Review or less")))</f>
        <v/>
      </c>
      <c r="P264" s="75"/>
      <c r="Q264" s="76"/>
      <c r="R264" s="76"/>
      <c r="S264" s="77" t="str" cm="1">
        <f t="array" ref="S264">IFERROR(IF(OR(R264="Titration (Dose Reduction Trial)",R264="Change Drug Class",R264="Change Frequency",R264="change drug, same class",R264="increase"),P264+31,_xlfn.IFS(R264="discontinue","",O264="q3mos review or less",P264+92,O264="q6mos review or less",P264+184,O264="none","")),"")</f>
        <v/>
      </c>
      <c r="T264" s="74" t="str" cm="1">
        <f t="array" ref="T264">IFERROR(IF(OR(E264="No AP - Coding Issue",R264="Discontinue",R264="for comfort care orders"),"Update MDS Coding",_xlfn.IFS(O264="q3mos review or less","Renew Consent and Review Care Plan",O264="q6mos review or less","Review Care Plan")),"")</f>
        <v/>
      </c>
      <c r="U264" s="78"/>
    </row>
    <row r="265" spans="1:21" s="79" customFormat="1" x14ac:dyDescent="0.25">
      <c r="A265" s="80"/>
      <c r="B265" s="69"/>
      <c r="C265" s="71"/>
      <c r="D265" s="71"/>
      <c r="E265" s="70"/>
      <c r="F265" s="71"/>
      <c r="G265" s="72"/>
      <c r="H265" s="71"/>
      <c r="I265" s="73"/>
      <c r="J265" s="72"/>
      <c r="K265" s="72"/>
      <c r="L265" s="72"/>
      <c r="M265" s="71"/>
      <c r="N265" s="71"/>
      <c r="O265" s="74" t="str">
        <f>IF($E265="","",IF(OR($E265=Settings!$B$2,$E265=Settings!$B$3),"q3mos Review or less",IF(OR($E265="deceased",$E265="Discharged",$E265="No AP - coding issue"),"None","q6mos Review or less")))</f>
        <v/>
      </c>
      <c r="P265" s="75"/>
      <c r="Q265" s="76"/>
      <c r="R265" s="76"/>
      <c r="S265" s="77" t="str" cm="1">
        <f t="array" ref="S265">IFERROR(IF(OR(R265="Titration (Dose Reduction Trial)",R265="Change Drug Class",R265="Change Frequency",R265="change drug, same class",R265="increase"),P265+31,_xlfn.IFS(R265="discontinue","",O265="q3mos review or less",P265+92,O265="q6mos review or less",P265+184,O265="none","")),"")</f>
        <v/>
      </c>
      <c r="T265" s="74" t="str" cm="1">
        <f t="array" ref="T265">IFERROR(IF(OR(E265="No AP - Coding Issue",R265="Discontinue",R265="for comfort care orders"),"Update MDS Coding",_xlfn.IFS(O265="q3mos review or less","Renew Consent and Review Care Plan",O265="q6mos review or less","Review Care Plan")),"")</f>
        <v/>
      </c>
      <c r="U265" s="78"/>
    </row>
    <row r="266" spans="1:21" s="79" customFormat="1" x14ac:dyDescent="0.25">
      <c r="A266" s="80"/>
      <c r="B266" s="69"/>
      <c r="C266" s="71"/>
      <c r="D266" s="71"/>
      <c r="E266" s="70"/>
      <c r="F266" s="71"/>
      <c r="G266" s="72"/>
      <c r="H266" s="71"/>
      <c r="I266" s="73"/>
      <c r="J266" s="72"/>
      <c r="K266" s="72"/>
      <c r="L266" s="72"/>
      <c r="M266" s="71"/>
      <c r="N266" s="71"/>
      <c r="O266" s="74" t="str">
        <f>IF($E266="","",IF(OR($E266=Settings!$B$2,$E266=Settings!$B$3),"q3mos Review or less",IF(OR($E266="deceased",$E266="Discharged",$E266="No AP - coding issue"),"None","q6mos Review or less")))</f>
        <v/>
      </c>
      <c r="P266" s="75"/>
      <c r="Q266" s="76"/>
      <c r="R266" s="76"/>
      <c r="S266" s="77" t="str" cm="1">
        <f t="array" ref="S266">IFERROR(IF(OR(R266="Titration (Dose Reduction Trial)",R266="Change Drug Class",R266="Change Frequency",R266="change drug, same class",R266="increase"),P266+31,_xlfn.IFS(R266="discontinue","",O266="q3mos review or less",P266+92,O266="q6mos review or less",P266+184,O266="none","")),"")</f>
        <v/>
      </c>
      <c r="T266" s="74" t="str" cm="1">
        <f t="array" ref="T266">IFERROR(IF(OR(E266="No AP - Coding Issue",R266="Discontinue",R266="for comfort care orders"),"Update MDS Coding",_xlfn.IFS(O266="q3mos review or less","Renew Consent and Review Care Plan",O266="q6mos review or less","Review Care Plan")),"")</f>
        <v/>
      </c>
      <c r="U266" s="78"/>
    </row>
    <row r="267" spans="1:21" s="79" customFormat="1" x14ac:dyDescent="0.25">
      <c r="A267" s="80"/>
      <c r="B267" s="69"/>
      <c r="C267" s="71"/>
      <c r="D267" s="71"/>
      <c r="E267" s="70"/>
      <c r="F267" s="71"/>
      <c r="G267" s="72"/>
      <c r="H267" s="71"/>
      <c r="I267" s="73"/>
      <c r="J267" s="72"/>
      <c r="K267" s="72"/>
      <c r="L267" s="72"/>
      <c r="M267" s="71"/>
      <c r="N267" s="71"/>
      <c r="O267" s="74" t="str">
        <f>IF($E267="","",IF(OR($E267=Settings!$B$2,$E267=Settings!$B$3),"q3mos Review or less",IF(OR($E267="deceased",$E267="Discharged",$E267="No AP - coding issue"),"None","q6mos Review or less")))</f>
        <v/>
      </c>
      <c r="P267" s="75"/>
      <c r="Q267" s="76"/>
      <c r="R267" s="76"/>
      <c r="S267" s="77" t="str" cm="1">
        <f t="array" ref="S267">IFERROR(IF(OR(R267="Titration (Dose Reduction Trial)",R267="Change Drug Class",R267="Change Frequency",R267="change drug, same class",R267="increase"),P267+31,_xlfn.IFS(R267="discontinue","",O267="q3mos review or less",P267+92,O267="q6mos review or less",P267+184,O267="none","")),"")</f>
        <v/>
      </c>
      <c r="T267" s="74" t="str" cm="1">
        <f t="array" ref="T267">IFERROR(IF(OR(E267="No AP - Coding Issue",R267="Discontinue",R267="for comfort care orders"),"Update MDS Coding",_xlfn.IFS(O267="q3mos review or less","Renew Consent and Review Care Plan",O267="q6mos review or less","Review Care Plan")),"")</f>
        <v/>
      </c>
      <c r="U267" s="78"/>
    </row>
    <row r="268" spans="1:21" s="79" customFormat="1" x14ac:dyDescent="0.25">
      <c r="A268" s="80"/>
      <c r="B268" s="69"/>
      <c r="C268" s="71"/>
      <c r="D268" s="71"/>
      <c r="E268" s="70"/>
      <c r="F268" s="71"/>
      <c r="G268" s="72"/>
      <c r="H268" s="71"/>
      <c r="I268" s="73"/>
      <c r="J268" s="72"/>
      <c r="K268" s="72"/>
      <c r="L268" s="72"/>
      <c r="M268" s="71"/>
      <c r="N268" s="71"/>
      <c r="O268" s="74" t="str">
        <f>IF($E268="","",IF(OR($E268=Settings!$B$2,$E268=Settings!$B$3),"q3mos Review or less",IF(OR($E268="deceased",$E268="Discharged",$E268="No AP - coding issue"),"None","q6mos Review or less")))</f>
        <v/>
      </c>
      <c r="P268" s="75"/>
      <c r="Q268" s="76"/>
      <c r="R268" s="76"/>
      <c r="S268" s="77" t="str" cm="1">
        <f t="array" ref="S268">IFERROR(IF(OR(R268="Titration (Dose Reduction Trial)",R268="Change Drug Class",R268="Change Frequency",R268="change drug, same class",R268="increase"),P268+31,_xlfn.IFS(R268="discontinue","",O268="q3mos review or less",P268+92,O268="q6mos review or less",P268+184,O268="none","")),"")</f>
        <v/>
      </c>
      <c r="T268" s="74" t="str" cm="1">
        <f t="array" ref="T268">IFERROR(IF(OR(E268="No AP - Coding Issue",R268="Discontinue",R268="for comfort care orders"),"Update MDS Coding",_xlfn.IFS(O268="q3mos review or less","Renew Consent and Review Care Plan",O268="q6mos review or less","Review Care Plan")),"")</f>
        <v/>
      </c>
      <c r="U268" s="78"/>
    </row>
    <row r="269" spans="1:21" s="79" customFormat="1" x14ac:dyDescent="0.25">
      <c r="A269" s="80"/>
      <c r="B269" s="69"/>
      <c r="C269" s="71"/>
      <c r="D269" s="71"/>
      <c r="E269" s="70"/>
      <c r="F269" s="71"/>
      <c r="G269" s="72"/>
      <c r="H269" s="71"/>
      <c r="I269" s="73"/>
      <c r="J269" s="72"/>
      <c r="K269" s="72"/>
      <c r="L269" s="72"/>
      <c r="M269" s="71"/>
      <c r="N269" s="71"/>
      <c r="O269" s="74" t="str">
        <f>IF($E269="","",IF(OR($E269=Settings!$B$2,$E269=Settings!$B$3),"q3mos Review or less",IF(OR($E269="deceased",$E269="Discharged",$E269="No AP - coding issue"),"None","q6mos Review or less")))</f>
        <v/>
      </c>
      <c r="P269" s="75"/>
      <c r="Q269" s="76"/>
      <c r="R269" s="76"/>
      <c r="S269" s="77" t="str" cm="1">
        <f t="array" ref="S269">IFERROR(IF(OR(R269="Titration (Dose Reduction Trial)",R269="Change Drug Class",R269="Change Frequency",R269="change drug, same class",R269="increase"),P269+31,_xlfn.IFS(R269="discontinue","",O269="q3mos review or less",P269+92,O269="q6mos review or less",P269+184,O269="none","")),"")</f>
        <v/>
      </c>
      <c r="T269" s="74" t="str" cm="1">
        <f t="array" ref="T269">IFERROR(IF(OR(E269="No AP - Coding Issue",R269="Discontinue",R269="for comfort care orders"),"Update MDS Coding",_xlfn.IFS(O269="q3mos review or less","Renew Consent and Review Care Plan",O269="q6mos review or less","Review Care Plan")),"")</f>
        <v/>
      </c>
      <c r="U269" s="78"/>
    </row>
    <row r="270" spans="1:21" s="79" customFormat="1" x14ac:dyDescent="0.25">
      <c r="A270" s="80"/>
      <c r="B270" s="69"/>
      <c r="C270" s="71"/>
      <c r="D270" s="71"/>
      <c r="E270" s="70"/>
      <c r="F270" s="71"/>
      <c r="G270" s="72"/>
      <c r="H270" s="71"/>
      <c r="I270" s="73"/>
      <c r="J270" s="72"/>
      <c r="K270" s="72"/>
      <c r="L270" s="72"/>
      <c r="M270" s="71"/>
      <c r="N270" s="71"/>
      <c r="O270" s="74" t="str">
        <f>IF($E270="","",IF(OR($E270=Settings!$B$2,$E270=Settings!$B$3),"q3mos Review or less",IF(OR($E270="deceased",$E270="Discharged",$E270="No AP - coding issue"),"None","q6mos Review or less")))</f>
        <v/>
      </c>
      <c r="P270" s="75"/>
      <c r="Q270" s="76"/>
      <c r="R270" s="76"/>
      <c r="S270" s="77" t="str" cm="1">
        <f t="array" ref="S270">IFERROR(IF(OR(R270="Titration (Dose Reduction Trial)",R270="Change Drug Class",R270="Change Frequency",R270="change drug, same class",R270="increase"),P270+31,_xlfn.IFS(R270="discontinue","",O270="q3mos review or less",P270+92,O270="q6mos review or less",P270+184,O270="none","")),"")</f>
        <v/>
      </c>
      <c r="T270" s="74" t="str" cm="1">
        <f t="array" ref="T270">IFERROR(IF(OR(E270="No AP - Coding Issue",R270="Discontinue",R270="for comfort care orders"),"Update MDS Coding",_xlfn.IFS(O270="q3mos review or less","Renew Consent and Review Care Plan",O270="q6mos review or less","Review Care Plan")),"")</f>
        <v/>
      </c>
      <c r="U270" s="78"/>
    </row>
    <row r="271" spans="1:21" s="79" customFormat="1" x14ac:dyDescent="0.25">
      <c r="A271" s="80"/>
      <c r="B271" s="69"/>
      <c r="C271" s="71"/>
      <c r="D271" s="71"/>
      <c r="E271" s="70"/>
      <c r="F271" s="71"/>
      <c r="G271" s="72"/>
      <c r="H271" s="71"/>
      <c r="I271" s="73"/>
      <c r="J271" s="72"/>
      <c r="K271" s="72"/>
      <c r="L271" s="72"/>
      <c r="M271" s="71"/>
      <c r="N271" s="71"/>
      <c r="O271" s="74" t="str">
        <f>IF($E271="","",IF(OR($E271=Settings!$B$2,$E271=Settings!$B$3),"q3mos Review or less",IF(OR($E271="deceased",$E271="Discharged",$E271="No AP - coding issue"),"None","q6mos Review or less")))</f>
        <v/>
      </c>
      <c r="P271" s="75"/>
      <c r="Q271" s="76"/>
      <c r="R271" s="76"/>
      <c r="S271" s="77" t="str" cm="1">
        <f t="array" ref="S271">IFERROR(IF(OR(R271="Titration (Dose Reduction Trial)",R271="Change Drug Class",R271="Change Frequency",R271="change drug, same class",R271="increase"),P271+31,_xlfn.IFS(R271="discontinue","",O271="q3mos review or less",P271+92,O271="q6mos review or less",P271+184,O271="none","")),"")</f>
        <v/>
      </c>
      <c r="T271" s="74" t="str" cm="1">
        <f t="array" ref="T271">IFERROR(IF(OR(E271="No AP - Coding Issue",R271="Discontinue",R271="for comfort care orders"),"Update MDS Coding",_xlfn.IFS(O271="q3mos review or less","Renew Consent and Review Care Plan",O271="q6mos review or less","Review Care Plan")),"")</f>
        <v/>
      </c>
      <c r="U271" s="78"/>
    </row>
    <row r="272" spans="1:21" s="79" customFormat="1" x14ac:dyDescent="0.25">
      <c r="A272" s="80"/>
      <c r="B272" s="69"/>
      <c r="C272" s="71"/>
      <c r="D272" s="71"/>
      <c r="E272" s="70"/>
      <c r="F272" s="71"/>
      <c r="G272" s="72"/>
      <c r="H272" s="71"/>
      <c r="I272" s="73"/>
      <c r="J272" s="72"/>
      <c r="K272" s="72"/>
      <c r="L272" s="72"/>
      <c r="M272" s="71"/>
      <c r="N272" s="71"/>
      <c r="O272" s="74" t="str">
        <f>IF($E272="","",IF(OR($E272=Settings!$B$2,$E272=Settings!$B$3),"q3mos Review or less",IF(OR($E272="deceased",$E272="Discharged",$E272="No AP - coding issue"),"None","q6mos Review or less")))</f>
        <v/>
      </c>
      <c r="P272" s="75"/>
      <c r="Q272" s="76"/>
      <c r="R272" s="76"/>
      <c r="S272" s="77" t="str" cm="1">
        <f t="array" ref="S272">IFERROR(IF(OR(R272="Titration (Dose Reduction Trial)",R272="Change Drug Class",R272="Change Frequency",R272="change drug, same class",R272="increase"),P272+31,_xlfn.IFS(R272="discontinue","",O272="q3mos review or less",P272+92,O272="q6mos review or less",P272+184,O272="none","")),"")</f>
        <v/>
      </c>
      <c r="T272" s="74" t="str" cm="1">
        <f t="array" ref="T272">IFERROR(IF(OR(E272="No AP - Coding Issue",R272="Discontinue",R272="for comfort care orders"),"Update MDS Coding",_xlfn.IFS(O272="q3mos review or less","Renew Consent and Review Care Plan",O272="q6mos review or less","Review Care Plan")),"")</f>
        <v/>
      </c>
      <c r="U272" s="78"/>
    </row>
    <row r="273" spans="1:21" s="79" customFormat="1" x14ac:dyDescent="0.25">
      <c r="A273" s="80"/>
      <c r="B273" s="69"/>
      <c r="C273" s="71"/>
      <c r="D273" s="71"/>
      <c r="E273" s="70"/>
      <c r="F273" s="71"/>
      <c r="G273" s="72"/>
      <c r="H273" s="71"/>
      <c r="I273" s="73"/>
      <c r="J273" s="72"/>
      <c r="K273" s="72"/>
      <c r="L273" s="72"/>
      <c r="M273" s="71"/>
      <c r="N273" s="71"/>
      <c r="O273" s="74" t="str">
        <f>IF($E273="","",IF(OR($E273=Settings!$B$2,$E273=Settings!$B$3),"q3mos Review or less",IF(OR($E273="deceased",$E273="Discharged",$E273="No AP - coding issue"),"None","q6mos Review or less")))</f>
        <v/>
      </c>
      <c r="P273" s="75"/>
      <c r="Q273" s="76"/>
      <c r="R273" s="76"/>
      <c r="S273" s="77" t="str" cm="1">
        <f t="array" ref="S273">IFERROR(IF(OR(R273="Titration (Dose Reduction Trial)",R273="Change Drug Class",R273="Change Frequency",R273="change drug, same class",R273="increase"),P273+31,_xlfn.IFS(R273="discontinue","",O273="q3mos review or less",P273+92,O273="q6mos review or less",P273+184,O273="none","")),"")</f>
        <v/>
      </c>
      <c r="T273" s="74" t="str" cm="1">
        <f t="array" ref="T273">IFERROR(IF(OR(E273="No AP - Coding Issue",R273="Discontinue",R273="for comfort care orders"),"Update MDS Coding",_xlfn.IFS(O273="q3mos review or less","Renew Consent and Review Care Plan",O273="q6mos review or less","Review Care Plan")),"")</f>
        <v/>
      </c>
      <c r="U273" s="78"/>
    </row>
    <row r="274" spans="1:21" s="79" customFormat="1" x14ac:dyDescent="0.25">
      <c r="A274" s="80"/>
      <c r="B274" s="69"/>
      <c r="C274" s="71"/>
      <c r="D274" s="71"/>
      <c r="E274" s="70"/>
      <c r="F274" s="71"/>
      <c r="G274" s="72"/>
      <c r="H274" s="71"/>
      <c r="I274" s="73"/>
      <c r="J274" s="72"/>
      <c r="K274" s="72"/>
      <c r="L274" s="72"/>
      <c r="M274" s="71"/>
      <c r="N274" s="71"/>
      <c r="O274" s="74" t="str">
        <f>IF($E274="","",IF(OR($E274=Settings!$B$2,$E274=Settings!$B$3),"q3mos Review or less",IF(OR($E274="deceased",$E274="Discharged",$E274="No AP - coding issue"),"None","q6mos Review or less")))</f>
        <v/>
      </c>
      <c r="P274" s="75"/>
      <c r="Q274" s="76"/>
      <c r="R274" s="76"/>
      <c r="S274" s="77" t="str" cm="1">
        <f t="array" ref="S274">IFERROR(IF(OR(R274="Titration (Dose Reduction Trial)",R274="Change Drug Class",R274="Change Frequency",R274="change drug, same class",R274="increase"),P274+31,_xlfn.IFS(R274="discontinue","",O274="q3mos review or less",P274+92,O274="q6mos review or less",P274+184,O274="none","")),"")</f>
        <v/>
      </c>
      <c r="T274" s="74" t="str" cm="1">
        <f t="array" ref="T274">IFERROR(IF(OR(E274="No AP - Coding Issue",R274="Discontinue",R274="for comfort care orders"),"Update MDS Coding",_xlfn.IFS(O274="q3mos review or less","Renew Consent and Review Care Plan",O274="q6mos review or less","Review Care Plan")),"")</f>
        <v/>
      </c>
      <c r="U274" s="78"/>
    </row>
    <row r="275" spans="1:21" s="79" customFormat="1" x14ac:dyDescent="0.25">
      <c r="A275" s="80"/>
      <c r="B275" s="69"/>
      <c r="C275" s="71"/>
      <c r="D275" s="71"/>
      <c r="E275" s="70"/>
      <c r="F275" s="71"/>
      <c r="G275" s="72"/>
      <c r="H275" s="71"/>
      <c r="I275" s="73"/>
      <c r="J275" s="72"/>
      <c r="K275" s="72"/>
      <c r="L275" s="72"/>
      <c r="M275" s="71"/>
      <c r="N275" s="71"/>
      <c r="O275" s="74" t="str">
        <f>IF($E275="","",IF(OR($E275=Settings!$B$2,$E275=Settings!$B$3),"q3mos Review or less",IF(OR($E275="deceased",$E275="Discharged",$E275="No AP - coding issue"),"None","q6mos Review or less")))</f>
        <v/>
      </c>
      <c r="P275" s="75"/>
      <c r="Q275" s="76"/>
      <c r="R275" s="76"/>
      <c r="S275" s="77" t="str" cm="1">
        <f t="array" ref="S275">IFERROR(IF(OR(R275="Titration (Dose Reduction Trial)",R275="Change Drug Class",R275="Change Frequency",R275="change drug, same class",R275="increase"),P275+31,_xlfn.IFS(R275="discontinue","",O275="q3mos review or less",P275+92,O275="q6mos review or less",P275+184,O275="none","")),"")</f>
        <v/>
      </c>
      <c r="T275" s="74" t="str" cm="1">
        <f t="array" ref="T275">IFERROR(IF(OR(E275="No AP - Coding Issue",R275="Discontinue",R275="for comfort care orders"),"Update MDS Coding",_xlfn.IFS(O275="q3mos review or less","Renew Consent and Review Care Plan",O275="q6mos review or less","Review Care Plan")),"")</f>
        <v/>
      </c>
      <c r="U275" s="78"/>
    </row>
    <row r="276" spans="1:21" s="79" customFormat="1" x14ac:dyDescent="0.25">
      <c r="A276" s="80"/>
      <c r="B276" s="69"/>
      <c r="C276" s="71"/>
      <c r="D276" s="71"/>
      <c r="E276" s="70"/>
      <c r="F276" s="71"/>
      <c r="G276" s="72"/>
      <c r="H276" s="71"/>
      <c r="I276" s="73"/>
      <c r="J276" s="72"/>
      <c r="K276" s="72"/>
      <c r="L276" s="72"/>
      <c r="M276" s="71"/>
      <c r="N276" s="71"/>
      <c r="O276" s="74" t="str">
        <f>IF($E276="","",IF(OR($E276=Settings!$B$2,$E276=Settings!$B$3),"q3mos Review or less",IF(OR($E276="deceased",$E276="Discharged",$E276="No AP - coding issue"),"None","q6mos Review or less")))</f>
        <v/>
      </c>
      <c r="P276" s="75"/>
      <c r="Q276" s="76"/>
      <c r="R276" s="76"/>
      <c r="S276" s="77" t="str" cm="1">
        <f t="array" ref="S276">IFERROR(IF(OR(R276="Titration (Dose Reduction Trial)",R276="Change Drug Class",R276="Change Frequency",R276="change drug, same class",R276="increase"),P276+31,_xlfn.IFS(R276="discontinue","",O276="q3mos review or less",P276+92,O276="q6mos review or less",P276+184,O276="none","")),"")</f>
        <v/>
      </c>
      <c r="T276" s="74" t="str" cm="1">
        <f t="array" ref="T276">IFERROR(IF(OR(E276="No AP - Coding Issue",R276="Discontinue",R276="for comfort care orders"),"Update MDS Coding",_xlfn.IFS(O276="q3mos review or less","Renew Consent and Review Care Plan",O276="q6mos review or less","Review Care Plan")),"")</f>
        <v/>
      </c>
      <c r="U276" s="78"/>
    </row>
    <row r="277" spans="1:21" s="79" customFormat="1" x14ac:dyDescent="0.25">
      <c r="A277" s="80"/>
      <c r="B277" s="69"/>
      <c r="C277" s="71"/>
      <c r="D277" s="71"/>
      <c r="E277" s="70"/>
      <c r="F277" s="71"/>
      <c r="G277" s="72"/>
      <c r="H277" s="71"/>
      <c r="I277" s="73"/>
      <c r="J277" s="72"/>
      <c r="K277" s="72"/>
      <c r="L277" s="72"/>
      <c r="M277" s="71"/>
      <c r="N277" s="71"/>
      <c r="O277" s="74" t="str">
        <f>IF($E277="","",IF(OR($E277=Settings!$B$2,$E277=Settings!$B$3),"q3mos Review or less",IF(OR($E277="deceased",$E277="Discharged",$E277="No AP - coding issue"),"None","q6mos Review or less")))</f>
        <v/>
      </c>
      <c r="P277" s="75"/>
      <c r="Q277" s="76"/>
      <c r="R277" s="76"/>
      <c r="S277" s="77" t="str" cm="1">
        <f t="array" ref="S277">IFERROR(IF(OR(R277="Titration (Dose Reduction Trial)",R277="Change Drug Class",R277="Change Frequency",R277="change drug, same class",R277="increase"),P277+31,_xlfn.IFS(R277="discontinue","",O277="q3mos review or less",P277+92,O277="q6mos review or less",P277+184,O277="none","")),"")</f>
        <v/>
      </c>
      <c r="T277" s="74" t="str" cm="1">
        <f t="array" ref="T277">IFERROR(IF(OR(E277="No AP - Coding Issue",R277="Discontinue",R277="for comfort care orders"),"Update MDS Coding",_xlfn.IFS(O277="q3mos review or less","Renew Consent and Review Care Plan",O277="q6mos review or less","Review Care Plan")),"")</f>
        <v/>
      </c>
      <c r="U277" s="78"/>
    </row>
    <row r="278" spans="1:21" s="79" customFormat="1" x14ac:dyDescent="0.25">
      <c r="A278" s="80"/>
      <c r="B278" s="69"/>
      <c r="C278" s="71"/>
      <c r="D278" s="71"/>
      <c r="E278" s="70"/>
      <c r="F278" s="71"/>
      <c r="G278" s="72"/>
      <c r="H278" s="71"/>
      <c r="I278" s="73"/>
      <c r="J278" s="72"/>
      <c r="K278" s="72"/>
      <c r="L278" s="72"/>
      <c r="M278" s="71"/>
      <c r="N278" s="71"/>
      <c r="O278" s="74" t="str">
        <f>IF($E278="","",IF(OR($E278=Settings!$B$2,$E278=Settings!$B$3),"q3mos Review or less",IF(OR($E278="deceased",$E278="Discharged",$E278="No AP - coding issue"),"None","q6mos Review or less")))</f>
        <v/>
      </c>
      <c r="P278" s="75"/>
      <c r="Q278" s="76"/>
      <c r="R278" s="76"/>
      <c r="S278" s="77" t="str" cm="1">
        <f t="array" ref="S278">IFERROR(IF(OR(R278="Titration (Dose Reduction Trial)",R278="Change Drug Class",R278="Change Frequency",R278="change drug, same class",R278="increase"),P278+31,_xlfn.IFS(R278="discontinue","",O278="q3mos review or less",P278+92,O278="q6mos review or less",P278+184,O278="none","")),"")</f>
        <v/>
      </c>
      <c r="T278" s="74" t="str" cm="1">
        <f t="array" ref="T278">IFERROR(IF(OR(E278="No AP - Coding Issue",R278="Discontinue",R278="for comfort care orders"),"Update MDS Coding",_xlfn.IFS(O278="q3mos review or less","Renew Consent and Review Care Plan",O278="q6mos review or less","Review Care Plan")),"")</f>
        <v/>
      </c>
      <c r="U278" s="78"/>
    </row>
    <row r="279" spans="1:21" s="79" customFormat="1" x14ac:dyDescent="0.25">
      <c r="A279" s="80"/>
      <c r="B279" s="69"/>
      <c r="C279" s="71"/>
      <c r="D279" s="71"/>
      <c r="E279" s="70"/>
      <c r="F279" s="71"/>
      <c r="G279" s="72"/>
      <c r="H279" s="71"/>
      <c r="I279" s="73"/>
      <c r="J279" s="72"/>
      <c r="K279" s="72"/>
      <c r="L279" s="72"/>
      <c r="M279" s="71"/>
      <c r="N279" s="71"/>
      <c r="O279" s="74" t="str">
        <f>IF($E279="","",IF(OR($E279=Settings!$B$2,$E279=Settings!$B$3),"q3mos Review or less",IF(OR($E279="deceased",$E279="Discharged",$E279="No AP - coding issue"),"None","q6mos Review or less")))</f>
        <v/>
      </c>
      <c r="P279" s="75"/>
      <c r="Q279" s="76"/>
      <c r="R279" s="76"/>
      <c r="S279" s="77" t="str" cm="1">
        <f t="array" ref="S279">IFERROR(IF(OR(R279="Titration (Dose Reduction Trial)",R279="Change Drug Class",R279="Change Frequency",R279="change drug, same class",R279="increase"),P279+31,_xlfn.IFS(R279="discontinue","",O279="q3mos review or less",P279+92,O279="q6mos review or less",P279+184,O279="none","")),"")</f>
        <v/>
      </c>
      <c r="T279" s="74" t="str" cm="1">
        <f t="array" ref="T279">IFERROR(IF(OR(E279="No AP - Coding Issue",R279="Discontinue",R279="for comfort care orders"),"Update MDS Coding",_xlfn.IFS(O279="q3mos review or less","Renew Consent and Review Care Plan",O279="q6mos review or less","Review Care Plan")),"")</f>
        <v/>
      </c>
      <c r="U279" s="78"/>
    </row>
    <row r="280" spans="1:21" s="79" customFormat="1" x14ac:dyDescent="0.25">
      <c r="A280" s="80"/>
      <c r="B280" s="69"/>
      <c r="C280" s="71"/>
      <c r="D280" s="71"/>
      <c r="E280" s="70"/>
      <c r="F280" s="71"/>
      <c r="G280" s="72"/>
      <c r="H280" s="71"/>
      <c r="I280" s="73"/>
      <c r="J280" s="72"/>
      <c r="K280" s="72"/>
      <c r="L280" s="72"/>
      <c r="M280" s="71"/>
      <c r="N280" s="71"/>
      <c r="O280" s="74" t="str">
        <f>IF($E280="","",IF(OR($E280=Settings!$B$2,$E280=Settings!$B$3),"q3mos Review or less",IF(OR($E280="deceased",$E280="Discharged",$E280="No AP - coding issue"),"None","q6mos Review or less")))</f>
        <v/>
      </c>
      <c r="P280" s="75"/>
      <c r="Q280" s="76"/>
      <c r="R280" s="76"/>
      <c r="S280" s="77" t="str" cm="1">
        <f t="array" ref="S280">IFERROR(IF(OR(R280="Titration (Dose Reduction Trial)",R280="Change Drug Class",R280="Change Frequency",R280="change drug, same class",R280="increase"),P280+31,_xlfn.IFS(R280="discontinue","",O280="q3mos review or less",P280+92,O280="q6mos review or less",P280+184,O280="none","")),"")</f>
        <v/>
      </c>
      <c r="T280" s="74" t="str" cm="1">
        <f t="array" ref="T280">IFERROR(IF(OR(E280="No AP - Coding Issue",R280="Discontinue",R280="for comfort care orders"),"Update MDS Coding",_xlfn.IFS(O280="q3mos review or less","Renew Consent and Review Care Plan",O280="q6mos review or less","Review Care Plan")),"")</f>
        <v/>
      </c>
      <c r="U280" s="78"/>
    </row>
    <row r="281" spans="1:21" s="79" customFormat="1" x14ac:dyDescent="0.25">
      <c r="A281" s="80"/>
      <c r="B281" s="69"/>
      <c r="C281" s="71"/>
      <c r="D281" s="71"/>
      <c r="E281" s="70"/>
      <c r="F281" s="71"/>
      <c r="G281" s="72"/>
      <c r="H281" s="71"/>
      <c r="I281" s="73"/>
      <c r="J281" s="72"/>
      <c r="K281" s="72"/>
      <c r="L281" s="72"/>
      <c r="M281" s="71"/>
      <c r="N281" s="71"/>
      <c r="O281" s="74" t="str">
        <f>IF($E281="","",IF(OR($E281=Settings!$B$2,$E281=Settings!$B$3),"q3mos Review or less",IF(OR($E281="deceased",$E281="Discharged",$E281="No AP - coding issue"),"None","q6mos Review or less")))</f>
        <v/>
      </c>
      <c r="P281" s="75"/>
      <c r="Q281" s="76"/>
      <c r="R281" s="76"/>
      <c r="S281" s="77" t="str" cm="1">
        <f t="array" ref="S281">IFERROR(IF(OR(R281="Titration (Dose Reduction Trial)",R281="Change Drug Class",R281="Change Frequency",R281="change drug, same class",R281="increase"),P281+31,_xlfn.IFS(R281="discontinue","",O281="q3mos review or less",P281+92,O281="q6mos review or less",P281+184,O281="none","")),"")</f>
        <v/>
      </c>
      <c r="T281" s="74" t="str" cm="1">
        <f t="array" ref="T281">IFERROR(IF(OR(E281="No AP - Coding Issue",R281="Discontinue",R281="for comfort care orders"),"Update MDS Coding",_xlfn.IFS(O281="q3mos review or less","Renew Consent and Review Care Plan",O281="q6mos review or less","Review Care Plan")),"")</f>
        <v/>
      </c>
      <c r="U281" s="78"/>
    </row>
    <row r="282" spans="1:21" s="79" customFormat="1" x14ac:dyDescent="0.25">
      <c r="A282" s="80"/>
      <c r="B282" s="69"/>
      <c r="C282" s="71"/>
      <c r="D282" s="71"/>
      <c r="E282" s="70"/>
      <c r="F282" s="71"/>
      <c r="G282" s="72"/>
      <c r="H282" s="71"/>
      <c r="I282" s="73"/>
      <c r="J282" s="72"/>
      <c r="K282" s="72"/>
      <c r="L282" s="72"/>
      <c r="M282" s="71"/>
      <c r="N282" s="71"/>
      <c r="O282" s="74" t="str">
        <f>IF($E282="","",IF(OR($E282=Settings!$B$2,$E282=Settings!$B$3),"q3mos Review or less",IF(OR($E282="deceased",$E282="Discharged",$E282="No AP - coding issue"),"None","q6mos Review or less")))</f>
        <v/>
      </c>
      <c r="P282" s="75"/>
      <c r="Q282" s="76"/>
      <c r="R282" s="76"/>
      <c r="S282" s="77" t="str" cm="1">
        <f t="array" ref="S282">IFERROR(IF(OR(R282="Titration (Dose Reduction Trial)",R282="Change Drug Class",R282="Change Frequency",R282="change drug, same class",R282="increase"),P282+31,_xlfn.IFS(R282="discontinue","",O282="q3mos review or less",P282+92,O282="q6mos review or less",P282+184,O282="none","")),"")</f>
        <v/>
      </c>
      <c r="T282" s="74" t="str" cm="1">
        <f t="array" ref="T282">IFERROR(IF(OR(E282="No AP - Coding Issue",R282="Discontinue",R282="for comfort care orders"),"Update MDS Coding",_xlfn.IFS(O282="q3mos review or less","Renew Consent and Review Care Plan",O282="q6mos review or less","Review Care Plan")),"")</f>
        <v/>
      </c>
      <c r="U282" s="78"/>
    </row>
    <row r="283" spans="1:21" s="79" customFormat="1" x14ac:dyDescent="0.25">
      <c r="A283" s="80"/>
      <c r="B283" s="69"/>
      <c r="C283" s="71"/>
      <c r="D283" s="71"/>
      <c r="E283" s="70"/>
      <c r="F283" s="71"/>
      <c r="G283" s="72"/>
      <c r="H283" s="71"/>
      <c r="I283" s="73"/>
      <c r="J283" s="72"/>
      <c r="K283" s="72"/>
      <c r="L283" s="72"/>
      <c r="M283" s="71"/>
      <c r="N283" s="71"/>
      <c r="O283" s="74" t="str">
        <f>IF($E283="","",IF(OR($E283=Settings!$B$2,$E283=Settings!$B$3),"q3mos Review or less",IF(OR($E283="deceased",$E283="Discharged",$E283="No AP - coding issue"),"None","q6mos Review or less")))</f>
        <v/>
      </c>
      <c r="P283" s="75"/>
      <c r="Q283" s="76"/>
      <c r="R283" s="76"/>
      <c r="S283" s="77" t="str" cm="1">
        <f t="array" ref="S283">IFERROR(IF(OR(R283="Titration (Dose Reduction Trial)",R283="Change Drug Class",R283="Change Frequency",R283="change drug, same class",R283="increase"),P283+31,_xlfn.IFS(R283="discontinue","",O283="q3mos review or less",P283+92,O283="q6mos review or less",P283+184,O283="none","")),"")</f>
        <v/>
      </c>
      <c r="T283" s="74" t="str" cm="1">
        <f t="array" ref="T283">IFERROR(IF(OR(E283="No AP - Coding Issue",R283="Discontinue",R283="for comfort care orders"),"Update MDS Coding",_xlfn.IFS(O283="q3mos review or less","Renew Consent and Review Care Plan",O283="q6mos review or less","Review Care Plan")),"")</f>
        <v/>
      </c>
      <c r="U283" s="78"/>
    </row>
    <row r="284" spans="1:21" s="79" customFormat="1" x14ac:dyDescent="0.25">
      <c r="A284" s="80"/>
      <c r="B284" s="69"/>
      <c r="C284" s="71"/>
      <c r="D284" s="71"/>
      <c r="E284" s="70"/>
      <c r="F284" s="71"/>
      <c r="G284" s="72"/>
      <c r="H284" s="71"/>
      <c r="I284" s="73"/>
      <c r="J284" s="72"/>
      <c r="K284" s="72"/>
      <c r="L284" s="72"/>
      <c r="M284" s="71"/>
      <c r="N284" s="71"/>
      <c r="O284" s="74" t="str">
        <f>IF($E284="","",IF(OR($E284=Settings!$B$2,$E284=Settings!$B$3),"q3mos Review or less",IF(OR($E284="deceased",$E284="Discharged",$E284="No AP - coding issue"),"None","q6mos Review or less")))</f>
        <v/>
      </c>
      <c r="P284" s="75"/>
      <c r="Q284" s="76"/>
      <c r="R284" s="76"/>
      <c r="S284" s="77" t="str" cm="1">
        <f t="array" ref="S284">IFERROR(IF(OR(R284="Titration (Dose Reduction Trial)",R284="Change Drug Class",R284="Change Frequency",R284="change drug, same class",R284="increase"),P284+31,_xlfn.IFS(R284="discontinue","",O284="q3mos review or less",P284+92,O284="q6mos review or less",P284+184,O284="none","")),"")</f>
        <v/>
      </c>
      <c r="T284" s="74" t="str" cm="1">
        <f t="array" ref="T284">IFERROR(IF(OR(E284="No AP - Coding Issue",R284="Discontinue",R284="for comfort care orders"),"Update MDS Coding",_xlfn.IFS(O284="q3mos review or less","Renew Consent and Review Care Plan",O284="q6mos review or less","Review Care Plan")),"")</f>
        <v/>
      </c>
      <c r="U284" s="78"/>
    </row>
    <row r="285" spans="1:21" s="79" customFormat="1" x14ac:dyDescent="0.25">
      <c r="A285" s="80"/>
      <c r="B285" s="69"/>
      <c r="C285" s="71"/>
      <c r="D285" s="71"/>
      <c r="E285" s="70"/>
      <c r="F285" s="71"/>
      <c r="G285" s="72"/>
      <c r="H285" s="71"/>
      <c r="I285" s="73"/>
      <c r="J285" s="72"/>
      <c r="K285" s="72"/>
      <c r="L285" s="72"/>
      <c r="M285" s="71"/>
      <c r="N285" s="71"/>
      <c r="O285" s="74" t="str">
        <f>IF($E285="","",IF(OR($E285=Settings!$B$2,$E285=Settings!$B$3),"q3mos Review or less",IF(OR($E285="deceased",$E285="Discharged",$E285="No AP - coding issue"),"None","q6mos Review or less")))</f>
        <v/>
      </c>
      <c r="P285" s="75"/>
      <c r="Q285" s="76"/>
      <c r="R285" s="76"/>
      <c r="S285" s="77" t="str" cm="1">
        <f t="array" ref="S285">IFERROR(IF(OR(R285="Titration (Dose Reduction Trial)",R285="Change Drug Class",R285="Change Frequency",R285="change drug, same class",R285="increase"),P285+31,_xlfn.IFS(R285="discontinue","",O285="q3mos review or less",P285+92,O285="q6mos review or less",P285+184,O285="none","")),"")</f>
        <v/>
      </c>
      <c r="T285" s="74" t="str" cm="1">
        <f t="array" ref="T285">IFERROR(IF(OR(E285="No AP - Coding Issue",R285="Discontinue",R285="for comfort care orders"),"Update MDS Coding",_xlfn.IFS(O285="q3mos review or less","Renew Consent and Review Care Plan",O285="q6mos review or less","Review Care Plan")),"")</f>
        <v/>
      </c>
      <c r="U285" s="78"/>
    </row>
    <row r="286" spans="1:21" s="79" customFormat="1" x14ac:dyDescent="0.25">
      <c r="A286" s="80"/>
      <c r="B286" s="69"/>
      <c r="C286" s="71"/>
      <c r="D286" s="71"/>
      <c r="E286" s="70"/>
      <c r="F286" s="71"/>
      <c r="G286" s="72"/>
      <c r="H286" s="71"/>
      <c r="I286" s="73"/>
      <c r="J286" s="72"/>
      <c r="K286" s="72"/>
      <c r="L286" s="72"/>
      <c r="M286" s="71"/>
      <c r="N286" s="71"/>
      <c r="O286" s="74" t="str">
        <f>IF($E286="","",IF(OR($E286=Settings!$B$2,$E286=Settings!$B$3),"q3mos Review or less",IF(OR($E286="deceased",$E286="Discharged",$E286="No AP - coding issue"),"None","q6mos Review or less")))</f>
        <v/>
      </c>
      <c r="P286" s="75"/>
      <c r="Q286" s="76"/>
      <c r="R286" s="76"/>
      <c r="S286" s="77" t="str" cm="1">
        <f t="array" ref="S286">IFERROR(IF(OR(R286="Titration (Dose Reduction Trial)",R286="Change Drug Class",R286="Change Frequency",R286="change drug, same class",R286="increase"),P286+31,_xlfn.IFS(R286="discontinue","",O286="q3mos review or less",P286+92,O286="q6mos review or less",P286+184,O286="none","")),"")</f>
        <v/>
      </c>
      <c r="T286" s="74" t="str" cm="1">
        <f t="array" ref="T286">IFERROR(IF(OR(E286="No AP - Coding Issue",R286="Discontinue",R286="for comfort care orders"),"Update MDS Coding",_xlfn.IFS(O286="q3mos review or less","Renew Consent and Review Care Plan",O286="q6mos review or less","Review Care Plan")),"")</f>
        <v/>
      </c>
      <c r="U286" s="78"/>
    </row>
    <row r="287" spans="1:21" s="79" customFormat="1" x14ac:dyDescent="0.25">
      <c r="A287" s="80"/>
      <c r="B287" s="69"/>
      <c r="C287" s="71"/>
      <c r="D287" s="71"/>
      <c r="E287" s="70"/>
      <c r="F287" s="71"/>
      <c r="G287" s="72"/>
      <c r="H287" s="71"/>
      <c r="I287" s="73"/>
      <c r="J287" s="72"/>
      <c r="K287" s="72"/>
      <c r="L287" s="72"/>
      <c r="M287" s="71"/>
      <c r="N287" s="71"/>
      <c r="O287" s="74" t="str">
        <f>IF($E287="","",IF(OR($E287=Settings!$B$2,$E287=Settings!$B$3),"q3mos Review or less",IF(OR($E287="deceased",$E287="Discharged",$E287="No AP - coding issue"),"None","q6mos Review or less")))</f>
        <v/>
      </c>
      <c r="P287" s="75"/>
      <c r="Q287" s="76"/>
      <c r="R287" s="76"/>
      <c r="S287" s="77" t="str" cm="1">
        <f t="array" ref="S287">IFERROR(IF(OR(R287="Titration (Dose Reduction Trial)",R287="Change Drug Class",R287="Change Frequency",R287="change drug, same class",R287="increase"),P287+31,_xlfn.IFS(R287="discontinue","",O287="q3mos review or less",P287+92,O287="q6mos review or less",P287+184,O287="none","")),"")</f>
        <v/>
      </c>
      <c r="T287" s="74" t="str" cm="1">
        <f t="array" ref="T287">IFERROR(IF(OR(E287="No AP - Coding Issue",R287="Discontinue",R287="for comfort care orders"),"Update MDS Coding",_xlfn.IFS(O287="q3mos review or less","Renew Consent and Review Care Plan",O287="q6mos review or less","Review Care Plan")),"")</f>
        <v/>
      </c>
      <c r="U287" s="78"/>
    </row>
    <row r="288" spans="1:21" s="79" customFormat="1" x14ac:dyDescent="0.25">
      <c r="A288" s="80"/>
      <c r="B288" s="69"/>
      <c r="C288" s="71"/>
      <c r="D288" s="71"/>
      <c r="E288" s="70"/>
      <c r="F288" s="71"/>
      <c r="G288" s="72"/>
      <c r="H288" s="71"/>
      <c r="I288" s="73"/>
      <c r="J288" s="72"/>
      <c r="K288" s="72"/>
      <c r="L288" s="72"/>
      <c r="M288" s="71"/>
      <c r="N288" s="71"/>
      <c r="O288" s="74" t="str">
        <f>IF($E288="","",IF(OR($E288=Settings!$B$2,$E288=Settings!$B$3),"q3mos Review or less",IF(OR($E288="deceased",$E288="Discharged",$E288="No AP - coding issue"),"None","q6mos Review or less")))</f>
        <v/>
      </c>
      <c r="P288" s="75"/>
      <c r="Q288" s="76"/>
      <c r="R288" s="76"/>
      <c r="S288" s="77" t="str" cm="1">
        <f t="array" ref="S288">IFERROR(IF(OR(R288="Titration (Dose Reduction Trial)",R288="Change Drug Class",R288="Change Frequency",R288="change drug, same class",R288="increase"),P288+31,_xlfn.IFS(R288="discontinue","",O288="q3mos review or less",P288+92,O288="q6mos review or less",P288+184,O288="none","")),"")</f>
        <v/>
      </c>
      <c r="T288" s="74" t="str" cm="1">
        <f t="array" ref="T288">IFERROR(IF(OR(E288="No AP - Coding Issue",R288="Discontinue",R288="for comfort care orders"),"Update MDS Coding",_xlfn.IFS(O288="q3mos review or less","Renew Consent and Review Care Plan",O288="q6mos review or less","Review Care Plan")),"")</f>
        <v/>
      </c>
      <c r="U288" s="78"/>
    </row>
    <row r="289" spans="1:21" s="79" customFormat="1" x14ac:dyDescent="0.25">
      <c r="A289" s="80"/>
      <c r="B289" s="69"/>
      <c r="C289" s="71"/>
      <c r="D289" s="71"/>
      <c r="E289" s="70"/>
      <c r="F289" s="71"/>
      <c r="G289" s="72"/>
      <c r="H289" s="71"/>
      <c r="I289" s="73"/>
      <c r="J289" s="72"/>
      <c r="K289" s="72"/>
      <c r="L289" s="72"/>
      <c r="M289" s="71"/>
      <c r="N289" s="71"/>
      <c r="O289" s="74" t="str">
        <f>IF($E289="","",IF(OR($E289=Settings!$B$2,$E289=Settings!$B$3),"q3mos Review or less",IF(OR($E289="deceased",$E289="Discharged",$E289="No AP - coding issue"),"None","q6mos Review or less")))</f>
        <v/>
      </c>
      <c r="P289" s="75"/>
      <c r="Q289" s="76"/>
      <c r="R289" s="76"/>
      <c r="S289" s="77" t="str" cm="1">
        <f t="array" ref="S289">IFERROR(IF(OR(R289="Titration (Dose Reduction Trial)",R289="Change Drug Class",R289="Change Frequency",R289="change drug, same class",R289="increase"),P289+31,_xlfn.IFS(R289="discontinue","",O289="q3mos review or less",P289+92,O289="q6mos review or less",P289+184,O289="none","")),"")</f>
        <v/>
      </c>
      <c r="T289" s="74" t="str" cm="1">
        <f t="array" ref="T289">IFERROR(IF(OR(E289="No AP - Coding Issue",R289="Discontinue",R289="for comfort care orders"),"Update MDS Coding",_xlfn.IFS(O289="q3mos review or less","Renew Consent and Review Care Plan",O289="q6mos review or less","Review Care Plan")),"")</f>
        <v/>
      </c>
      <c r="U289" s="78"/>
    </row>
    <row r="290" spans="1:21" s="79" customFormat="1" x14ac:dyDescent="0.25">
      <c r="A290" s="80"/>
      <c r="B290" s="69"/>
      <c r="C290" s="71"/>
      <c r="D290" s="71"/>
      <c r="E290" s="70"/>
      <c r="F290" s="71"/>
      <c r="G290" s="72"/>
      <c r="H290" s="71"/>
      <c r="I290" s="73"/>
      <c r="J290" s="72"/>
      <c r="K290" s="72"/>
      <c r="L290" s="72"/>
      <c r="M290" s="71"/>
      <c r="N290" s="71"/>
      <c r="O290" s="74" t="str">
        <f>IF($E290="","",IF(OR($E290=Settings!$B$2,$E290=Settings!$B$3),"q3mos Review or less",IF(OR($E290="deceased",$E290="Discharged",$E290="No AP - coding issue"),"None","q6mos Review or less")))</f>
        <v/>
      </c>
      <c r="P290" s="75"/>
      <c r="Q290" s="76"/>
      <c r="R290" s="76"/>
      <c r="S290" s="77" t="str" cm="1">
        <f t="array" ref="S290">IFERROR(IF(OR(R290="Titration (Dose Reduction Trial)",R290="Change Drug Class",R290="Change Frequency",R290="change drug, same class",R290="increase"),P290+31,_xlfn.IFS(R290="discontinue","",O290="q3mos review or less",P290+92,O290="q6mos review or less",P290+184,O290="none","")),"")</f>
        <v/>
      </c>
      <c r="T290" s="74" t="str" cm="1">
        <f t="array" ref="T290">IFERROR(IF(OR(E290="No AP - Coding Issue",R290="Discontinue",R290="for comfort care orders"),"Update MDS Coding",_xlfn.IFS(O290="q3mos review or less","Renew Consent and Review Care Plan",O290="q6mos review or less","Review Care Plan")),"")</f>
        <v/>
      </c>
      <c r="U290" s="78"/>
    </row>
    <row r="291" spans="1:21" s="79" customFormat="1" x14ac:dyDescent="0.25">
      <c r="A291" s="80"/>
      <c r="B291" s="69"/>
      <c r="C291" s="71"/>
      <c r="D291" s="71"/>
      <c r="E291" s="70"/>
      <c r="F291" s="71"/>
      <c r="G291" s="72"/>
      <c r="H291" s="71"/>
      <c r="I291" s="73"/>
      <c r="J291" s="72"/>
      <c r="K291" s="72"/>
      <c r="L291" s="72"/>
      <c r="M291" s="71"/>
      <c r="N291" s="71"/>
      <c r="O291" s="74" t="str">
        <f>IF($E291="","",IF(OR($E291=Settings!$B$2,$E291=Settings!$B$3),"q3mos Review or less",IF(OR($E291="deceased",$E291="Discharged",$E291="No AP - coding issue"),"None","q6mos Review or less")))</f>
        <v/>
      </c>
      <c r="P291" s="75"/>
      <c r="Q291" s="76"/>
      <c r="R291" s="76"/>
      <c r="S291" s="77" t="str" cm="1">
        <f t="array" ref="S291">IFERROR(IF(OR(R291="Titration (Dose Reduction Trial)",R291="Change Drug Class",R291="Change Frequency",R291="change drug, same class",R291="increase"),P291+31,_xlfn.IFS(R291="discontinue","",O291="q3mos review or less",P291+92,O291="q6mos review or less",P291+184,O291="none","")),"")</f>
        <v/>
      </c>
      <c r="T291" s="74" t="str" cm="1">
        <f t="array" ref="T291">IFERROR(IF(OR(E291="No AP - Coding Issue",R291="Discontinue",R291="for comfort care orders"),"Update MDS Coding",_xlfn.IFS(O291="q3mos review or less","Renew Consent and Review Care Plan",O291="q6mos review or less","Review Care Plan")),"")</f>
        <v/>
      </c>
      <c r="U291" s="78"/>
    </row>
    <row r="292" spans="1:21" s="79" customFormat="1" x14ac:dyDescent="0.25">
      <c r="A292" s="80"/>
      <c r="B292" s="69"/>
      <c r="C292" s="71"/>
      <c r="D292" s="71"/>
      <c r="E292" s="70"/>
      <c r="F292" s="71"/>
      <c r="G292" s="72"/>
      <c r="H292" s="71"/>
      <c r="I292" s="73"/>
      <c r="J292" s="72"/>
      <c r="K292" s="72"/>
      <c r="L292" s="72"/>
      <c r="M292" s="71"/>
      <c r="N292" s="71"/>
      <c r="O292" s="74" t="str">
        <f>IF($E292="","",IF(OR($E292=Settings!$B$2,$E292=Settings!$B$3),"q3mos Review or less",IF(OR($E292="deceased",$E292="Discharged",$E292="No AP - coding issue"),"None","q6mos Review or less")))</f>
        <v/>
      </c>
      <c r="P292" s="75"/>
      <c r="Q292" s="76"/>
      <c r="R292" s="76"/>
      <c r="S292" s="77" t="str" cm="1">
        <f t="array" ref="S292">IFERROR(IF(OR(R292="Titration (Dose Reduction Trial)",R292="Change Drug Class",R292="Change Frequency",R292="change drug, same class",R292="increase"),P292+31,_xlfn.IFS(R292="discontinue","",O292="q3mos review or less",P292+92,O292="q6mos review or less",P292+184,O292="none","")),"")</f>
        <v/>
      </c>
      <c r="T292" s="74" t="str" cm="1">
        <f t="array" ref="T292">IFERROR(IF(OR(E292="No AP - Coding Issue",R292="Discontinue",R292="for comfort care orders"),"Update MDS Coding",_xlfn.IFS(O292="q3mos review or less","Renew Consent and Review Care Plan",O292="q6mos review or less","Review Care Plan")),"")</f>
        <v/>
      </c>
      <c r="U292" s="78"/>
    </row>
    <row r="293" spans="1:21" s="79" customFormat="1" x14ac:dyDescent="0.25">
      <c r="A293" s="80"/>
      <c r="B293" s="69"/>
      <c r="C293" s="71"/>
      <c r="D293" s="71"/>
      <c r="E293" s="70"/>
      <c r="F293" s="71"/>
      <c r="G293" s="72"/>
      <c r="H293" s="71"/>
      <c r="I293" s="73"/>
      <c r="J293" s="72"/>
      <c r="K293" s="72"/>
      <c r="L293" s="72"/>
      <c r="M293" s="71"/>
      <c r="N293" s="71"/>
      <c r="O293" s="74" t="str">
        <f>IF($E293="","",IF(OR($E293=Settings!$B$2,$E293=Settings!$B$3),"q3mos Review or less",IF(OR($E293="deceased",$E293="Discharged",$E293="No AP - coding issue"),"None","q6mos Review or less")))</f>
        <v/>
      </c>
      <c r="P293" s="75"/>
      <c r="Q293" s="76"/>
      <c r="R293" s="76"/>
      <c r="S293" s="77" t="str" cm="1">
        <f t="array" ref="S293">IFERROR(IF(OR(R293="Titration (Dose Reduction Trial)",R293="Change Drug Class",R293="Change Frequency",R293="change drug, same class",R293="increase"),P293+31,_xlfn.IFS(R293="discontinue","",O293="q3mos review or less",P293+92,O293="q6mos review or less",P293+184,O293="none","")),"")</f>
        <v/>
      </c>
      <c r="T293" s="74" t="str" cm="1">
        <f t="array" ref="T293">IFERROR(IF(OR(E293="No AP - Coding Issue",R293="Discontinue",R293="for comfort care orders"),"Update MDS Coding",_xlfn.IFS(O293="q3mos review or less","Renew Consent and Review Care Plan",O293="q6mos review or less","Review Care Plan")),"")</f>
        <v/>
      </c>
      <c r="U293" s="78"/>
    </row>
    <row r="294" spans="1:21" s="79" customFormat="1" x14ac:dyDescent="0.25">
      <c r="A294" s="80"/>
      <c r="B294" s="69"/>
      <c r="C294" s="71"/>
      <c r="D294" s="71"/>
      <c r="E294" s="70"/>
      <c r="F294" s="71"/>
      <c r="G294" s="72"/>
      <c r="H294" s="71"/>
      <c r="I294" s="73"/>
      <c r="J294" s="72"/>
      <c r="K294" s="72"/>
      <c r="L294" s="72"/>
      <c r="M294" s="71"/>
      <c r="N294" s="71"/>
      <c r="O294" s="74" t="str">
        <f>IF($E294="","",IF(OR($E294=Settings!$B$2,$E294=Settings!$B$3),"q3mos Review or less",IF(OR($E294="deceased",$E294="Discharged",$E294="No AP - coding issue"),"None","q6mos Review or less")))</f>
        <v/>
      </c>
      <c r="P294" s="75"/>
      <c r="Q294" s="76"/>
      <c r="R294" s="76"/>
      <c r="S294" s="77" t="str" cm="1">
        <f t="array" ref="S294">IFERROR(IF(OR(R294="Titration (Dose Reduction Trial)",R294="Change Drug Class",R294="Change Frequency",R294="change drug, same class",R294="increase"),P294+31,_xlfn.IFS(R294="discontinue","",O294="q3mos review or less",P294+92,O294="q6mos review or less",P294+184,O294="none","")),"")</f>
        <v/>
      </c>
      <c r="T294" s="74" t="str" cm="1">
        <f t="array" ref="T294">IFERROR(IF(OR(E294="No AP - Coding Issue",R294="Discontinue",R294="for comfort care orders"),"Update MDS Coding",_xlfn.IFS(O294="q3mos review or less","Renew Consent and Review Care Plan",O294="q6mos review or less","Review Care Plan")),"")</f>
        <v/>
      </c>
      <c r="U294" s="78"/>
    </row>
    <row r="295" spans="1:21" s="79" customFormat="1" x14ac:dyDescent="0.25">
      <c r="A295" s="80"/>
      <c r="B295" s="69"/>
      <c r="C295" s="71"/>
      <c r="D295" s="71"/>
      <c r="E295" s="70"/>
      <c r="F295" s="71"/>
      <c r="G295" s="72"/>
      <c r="H295" s="71"/>
      <c r="I295" s="73"/>
      <c r="J295" s="72"/>
      <c r="K295" s="72"/>
      <c r="L295" s="72"/>
      <c r="M295" s="71"/>
      <c r="N295" s="71"/>
      <c r="O295" s="74" t="str">
        <f>IF($E295="","",IF(OR($E295=Settings!$B$2,$E295=Settings!$B$3),"q3mos Review or less",IF(OR($E295="deceased",$E295="Discharged",$E295="No AP - coding issue"),"None","q6mos Review or less")))</f>
        <v/>
      </c>
      <c r="P295" s="75"/>
      <c r="Q295" s="76"/>
      <c r="R295" s="76"/>
      <c r="S295" s="77" t="str" cm="1">
        <f t="array" ref="S295">IFERROR(IF(OR(R295="Titration (Dose Reduction Trial)",R295="Change Drug Class",R295="Change Frequency",R295="change drug, same class",R295="increase"),P295+31,_xlfn.IFS(R295="discontinue","",O295="q3mos review or less",P295+92,O295="q6mos review or less",P295+184,O295="none","")),"")</f>
        <v/>
      </c>
      <c r="T295" s="74" t="str" cm="1">
        <f t="array" ref="T295">IFERROR(IF(OR(E295="No AP - Coding Issue",R295="Discontinue",R295="for comfort care orders"),"Update MDS Coding",_xlfn.IFS(O295="q3mos review or less","Renew Consent and Review Care Plan",O295="q6mos review or less","Review Care Plan")),"")</f>
        <v/>
      </c>
      <c r="U295" s="78"/>
    </row>
    <row r="296" spans="1:21" s="79" customFormat="1" x14ac:dyDescent="0.25">
      <c r="A296" s="80"/>
      <c r="B296" s="69"/>
      <c r="C296" s="71"/>
      <c r="D296" s="71"/>
      <c r="E296" s="70"/>
      <c r="F296" s="71"/>
      <c r="G296" s="72"/>
      <c r="H296" s="71"/>
      <c r="I296" s="73"/>
      <c r="J296" s="72"/>
      <c r="K296" s="72"/>
      <c r="L296" s="72"/>
      <c r="M296" s="71"/>
      <c r="N296" s="71"/>
      <c r="O296" s="74" t="str">
        <f>IF($E296="","",IF(OR($E296=Settings!$B$2,$E296=Settings!$B$3),"q3mos Review or less",IF(OR($E296="deceased",$E296="Discharged",$E296="No AP - coding issue"),"None","q6mos Review or less")))</f>
        <v/>
      </c>
      <c r="P296" s="75"/>
      <c r="Q296" s="76"/>
      <c r="R296" s="76"/>
      <c r="S296" s="77" t="str" cm="1">
        <f t="array" ref="S296">IFERROR(IF(OR(R296="Titration (Dose Reduction Trial)",R296="Change Drug Class",R296="Change Frequency",R296="change drug, same class",R296="increase"),P296+31,_xlfn.IFS(R296="discontinue","",O296="q3mos review or less",P296+92,O296="q6mos review or less",P296+184,O296="none","")),"")</f>
        <v/>
      </c>
      <c r="T296" s="74" t="str" cm="1">
        <f t="array" ref="T296">IFERROR(IF(OR(E296="No AP - Coding Issue",R296="Discontinue",R296="for comfort care orders"),"Update MDS Coding",_xlfn.IFS(O296="q3mos review or less","Renew Consent and Review Care Plan",O296="q6mos review or less","Review Care Plan")),"")</f>
        <v/>
      </c>
      <c r="U296" s="78"/>
    </row>
    <row r="297" spans="1:21" s="79" customFormat="1" x14ac:dyDescent="0.25">
      <c r="A297" s="80"/>
      <c r="B297" s="69"/>
      <c r="C297" s="71"/>
      <c r="D297" s="71"/>
      <c r="E297" s="70"/>
      <c r="F297" s="71"/>
      <c r="G297" s="72"/>
      <c r="H297" s="71"/>
      <c r="I297" s="73"/>
      <c r="J297" s="72"/>
      <c r="K297" s="72"/>
      <c r="L297" s="72"/>
      <c r="M297" s="71"/>
      <c r="N297" s="71"/>
      <c r="O297" s="74" t="str">
        <f>IF($E297="","",IF(OR($E297=Settings!$B$2,$E297=Settings!$B$3),"q3mos Review or less",IF(OR($E297="deceased",$E297="Discharged",$E297="No AP - coding issue"),"None","q6mos Review or less")))</f>
        <v/>
      </c>
      <c r="P297" s="75"/>
      <c r="Q297" s="76"/>
      <c r="R297" s="76"/>
      <c r="S297" s="77" t="str" cm="1">
        <f t="array" ref="S297">IFERROR(IF(OR(R297="Titration (Dose Reduction Trial)",R297="Change Drug Class",R297="Change Frequency",R297="change drug, same class",R297="increase"),P297+31,_xlfn.IFS(R297="discontinue","",O297="q3mos review or less",P297+92,O297="q6mos review or less",P297+184,O297="none","")),"")</f>
        <v/>
      </c>
      <c r="T297" s="74" t="str" cm="1">
        <f t="array" ref="T297">IFERROR(IF(OR(E297="No AP - Coding Issue",R297="Discontinue",R297="for comfort care orders"),"Update MDS Coding",_xlfn.IFS(O297="q3mos review or less","Renew Consent and Review Care Plan",O297="q6mos review or less","Review Care Plan")),"")</f>
        <v/>
      </c>
      <c r="U297" s="78"/>
    </row>
    <row r="298" spans="1:21" s="79" customFormat="1" x14ac:dyDescent="0.25">
      <c r="A298" s="80"/>
      <c r="B298" s="69"/>
      <c r="C298" s="71"/>
      <c r="D298" s="71"/>
      <c r="E298" s="70"/>
      <c r="F298" s="71"/>
      <c r="G298" s="72"/>
      <c r="H298" s="71"/>
      <c r="I298" s="73"/>
      <c r="J298" s="72"/>
      <c r="K298" s="72"/>
      <c r="L298" s="72"/>
      <c r="M298" s="71"/>
      <c r="N298" s="71"/>
      <c r="O298" s="74" t="str">
        <f>IF($E298="","",IF(OR($E298=Settings!$B$2,$E298=Settings!$B$3),"q3mos Review or less",IF(OR($E298="deceased",$E298="Discharged",$E298="No AP - coding issue"),"None","q6mos Review or less")))</f>
        <v/>
      </c>
      <c r="P298" s="75"/>
      <c r="Q298" s="76"/>
      <c r="R298" s="76"/>
      <c r="S298" s="77" t="str" cm="1">
        <f t="array" ref="S298">IFERROR(IF(OR(R298="Titration (Dose Reduction Trial)",R298="Change Drug Class",R298="Change Frequency",R298="change drug, same class",R298="increase"),P298+31,_xlfn.IFS(R298="discontinue","",O298="q3mos review or less",P298+92,O298="q6mos review or less",P298+184,O298="none","")),"")</f>
        <v/>
      </c>
      <c r="T298" s="74" t="str" cm="1">
        <f t="array" ref="T298">IFERROR(IF(OR(E298="No AP - Coding Issue",R298="Discontinue",R298="for comfort care orders"),"Update MDS Coding",_xlfn.IFS(O298="q3mos review or less","Renew Consent and Review Care Plan",O298="q6mos review or less","Review Care Plan")),"")</f>
        <v/>
      </c>
      <c r="U298" s="78"/>
    </row>
    <row r="299" spans="1:21" s="79" customFormat="1" x14ac:dyDescent="0.25">
      <c r="A299" s="80"/>
      <c r="B299" s="69"/>
      <c r="C299" s="71"/>
      <c r="D299" s="71"/>
      <c r="E299" s="70"/>
      <c r="F299" s="71"/>
      <c r="G299" s="72"/>
      <c r="H299" s="71"/>
      <c r="I299" s="73"/>
      <c r="J299" s="72"/>
      <c r="K299" s="72"/>
      <c r="L299" s="72"/>
      <c r="M299" s="71"/>
      <c r="N299" s="71"/>
      <c r="O299" s="74" t="str">
        <f>IF($E299="","",IF(OR($E299=Settings!$B$2,$E299=Settings!$B$3),"q3mos Review or less",IF(OR($E299="deceased",$E299="Discharged",$E299="No AP - coding issue"),"None","q6mos Review or less")))</f>
        <v/>
      </c>
      <c r="P299" s="75"/>
      <c r="Q299" s="76"/>
      <c r="R299" s="76"/>
      <c r="S299" s="77" t="str" cm="1">
        <f t="array" ref="S299">IFERROR(IF(OR(R299="Titration (Dose Reduction Trial)",R299="Change Drug Class",R299="Change Frequency",R299="change drug, same class",R299="increase"),P299+31,_xlfn.IFS(R299="discontinue","",O299="q3mos review or less",P299+92,O299="q6mos review or less",P299+184,O299="none","")),"")</f>
        <v/>
      </c>
      <c r="T299" s="74" t="str" cm="1">
        <f t="array" ref="T299">IFERROR(IF(OR(E299="No AP - Coding Issue",R299="Discontinue",R299="for comfort care orders"),"Update MDS Coding",_xlfn.IFS(O299="q3mos review or less","Renew Consent and Review Care Plan",O299="q6mos review or less","Review Care Plan")),"")</f>
        <v/>
      </c>
      <c r="U299" s="78"/>
    </row>
    <row r="300" spans="1:21" s="79" customFormat="1" x14ac:dyDescent="0.25">
      <c r="A300" s="80"/>
      <c r="B300" s="69"/>
      <c r="C300" s="71"/>
      <c r="D300" s="71"/>
      <c r="E300" s="70"/>
      <c r="F300" s="71"/>
      <c r="G300" s="72"/>
      <c r="H300" s="71"/>
      <c r="I300" s="73"/>
      <c r="J300" s="72"/>
      <c r="K300" s="72"/>
      <c r="L300" s="72"/>
      <c r="M300" s="71"/>
      <c r="N300" s="71"/>
      <c r="O300" s="74" t="str">
        <f>IF($E300="","",IF(OR($E300=Settings!$B$2,$E300=Settings!$B$3),"q3mos Review or less",IF(OR($E300="deceased",$E300="Discharged",$E300="No AP - coding issue"),"None","q6mos Review or less")))</f>
        <v/>
      </c>
      <c r="P300" s="75"/>
      <c r="Q300" s="76"/>
      <c r="R300" s="76"/>
      <c r="S300" s="77" t="str" cm="1">
        <f t="array" ref="S300">IFERROR(IF(OR(R300="Titration (Dose Reduction Trial)",R300="Change Drug Class",R300="Change Frequency",R300="change drug, same class",R300="increase"),P300+31,_xlfn.IFS(R300="discontinue","",O300="q3mos review or less",P300+92,O300="q6mos review or less",P300+184,O300="none","")),"")</f>
        <v/>
      </c>
      <c r="T300" s="74" t="str" cm="1">
        <f t="array" ref="T300">IFERROR(IF(OR(E300="No AP - Coding Issue",R300="Discontinue",R300="for comfort care orders"),"Update MDS Coding",_xlfn.IFS(O300="q3mos review or less","Renew Consent and Review Care Plan",O300="q6mos review or less","Review Care Plan")),"")</f>
        <v/>
      </c>
      <c r="U300" s="78"/>
    </row>
    <row r="301" spans="1:21" x14ac:dyDescent="0.25"/>
  </sheetData>
  <sheetProtection algorithmName="SHA-512" hashValue="oAmvzsEwlcefdEfVcWQW0HRqs/aGJAgtjq0C3zhHoEJsXTe2y0hPsXxJF4pdIzAUddXtGc2NUTZQEa/EcMLGOQ==" saltValue="2Q6cd3nhqTIpIq1PzsKFzw==" spinCount="100000" sheet="1" formatColumns="0" formatRows="0" sort="0" autoFilter="0"/>
  <autoFilter ref="A4:U300" xr:uid="{6ECEE475-ACF4-495A-BB41-88AB5D755208}"/>
  <conditionalFormatting sqref="A5:A300">
    <cfRule type="expression" dxfId="22" priority="199">
      <formula>AND($B5&lt;&gt;"", $A5="")</formula>
    </cfRule>
    <cfRule type="expression" dxfId="21" priority="200">
      <formula>AND($R5="discontinue",$U5="corrected/updated")</formula>
    </cfRule>
    <cfRule type="expression" dxfId="20" priority="201">
      <formula>AND($E5="no AP - coding issue",$U5="corrected/updated")</formula>
    </cfRule>
  </conditionalFormatting>
  <conditionalFormatting sqref="A5:S300">
    <cfRule type="expression" dxfId="19" priority="202">
      <formula>$R5="discontinue"</formula>
    </cfRule>
    <cfRule type="expression" dxfId="18" priority="203">
      <formula>$E5="no ap - coding issue"</formula>
    </cfRule>
  </conditionalFormatting>
  <conditionalFormatting sqref="A5:T300">
    <cfRule type="expression" dxfId="17" priority="7">
      <formula>AND($R5="discontinue", $U5="corrected/updated")</formula>
    </cfRule>
  </conditionalFormatting>
  <conditionalFormatting sqref="A5:U300">
    <cfRule type="expression" dxfId="16" priority="11">
      <formula>OR($E5="deceased", $E5="discharged")</formula>
    </cfRule>
  </conditionalFormatting>
  <conditionalFormatting sqref="E5:E300">
    <cfRule type="expression" dxfId="15" priority="206">
      <formula>AND($R5="for comfort care orders", $U5="corrected/updated",$E5="end-stage disease (J5c)")</formula>
    </cfRule>
    <cfRule type="expression" dxfId="14" priority="207">
      <formula>AND($R5="for comfort care orders", $E5&lt;&gt;"end-stage disease (J5c)")</formula>
    </cfRule>
    <cfRule type="expression" dxfId="13" priority="208">
      <formula>AND($E5="", $P5&lt;&gt;"")</formula>
    </cfRule>
  </conditionalFormatting>
  <conditionalFormatting sqref="M5:M300">
    <cfRule type="expression" dxfId="12" priority="209">
      <formula>$M5&lt;&gt;""</formula>
    </cfRule>
    <cfRule type="expression" dxfId="11" priority="210">
      <formula>AND($B5&lt;&gt;"", $O5&lt;&gt;"none",$R5&lt;&gt;"discontinue")</formula>
    </cfRule>
  </conditionalFormatting>
  <conditionalFormatting sqref="P5:R300">
    <cfRule type="expression" dxfId="10" priority="20">
      <formula>AND($O5="q6mos Review or less",$P5="",$Q5="",$R5="")</formula>
    </cfRule>
    <cfRule type="expression" dxfId="9" priority="21">
      <formula>AND($O5="q3mos Review or less",$P5="",$Q5="",$R5="")</formula>
    </cfRule>
  </conditionalFormatting>
  <conditionalFormatting sqref="R5:R300">
    <cfRule type="expression" dxfId="8" priority="17">
      <formula>AND($P5&lt;&gt;"",$R5="")</formula>
    </cfRule>
  </conditionalFormatting>
  <conditionalFormatting sqref="S5:S300">
    <cfRule type="expression" dxfId="7" priority="5">
      <formula>$P5=""</formula>
    </cfRule>
    <cfRule type="timePeriod" dxfId="6" priority="22" timePeriod="nextWeek">
      <formula>AND(ROUNDDOWN(S5,0)-TODAY()&gt;(7-WEEKDAY(TODAY())),ROUNDDOWN(S5,0)-TODAY()&lt;(15-WEEKDAY(TODAY())))</formula>
    </cfRule>
    <cfRule type="expression" dxfId="5" priority="23">
      <formula>AND($P5&lt;&gt;"", DATEDIF($S5, TODAY(), "d")&gt;0)</formula>
    </cfRule>
  </conditionalFormatting>
  <conditionalFormatting sqref="T5:T300">
    <cfRule type="expression" dxfId="4" priority="14">
      <formula>($U5="corrected/updated")</formula>
    </cfRule>
    <cfRule type="expression" dxfId="3" priority="18">
      <formula>($U5="Renewed/Reviewed")</formula>
    </cfRule>
  </conditionalFormatting>
  <conditionalFormatting sqref="T5:U300">
    <cfRule type="expression" dxfId="2" priority="13">
      <formula>AND($T5&gt;"", $U5="")</formula>
    </cfRule>
  </conditionalFormatting>
  <conditionalFormatting sqref="U5:U300">
    <cfRule type="expression" dxfId="1" priority="19">
      <formula>OR($U5="corrected/updated", $U5="renewed/reviewed")</formula>
    </cfRule>
  </conditionalFormatting>
  <dataValidations count="4">
    <dataValidation type="list" allowBlank="1" showInputMessage="1" showErrorMessage="1" sqref="F5:F300" xr:uid="{04FC3ABE-723E-4275-B538-143F40D6E05C}">
      <formula1>"Alzheimer's, Lewy Body, Fronto-temporal, Parkinson's Dementia, Vascular, Unspecified, Other (see Comments)"</formula1>
    </dataValidation>
    <dataValidation type="list" allowBlank="1" showInputMessage="1" showErrorMessage="1" sqref="G5:G300" xr:uid="{1CF5B956-F9D9-49D1-989D-CF9D97C347EF}">
      <formula1>"Yes, No, Previously"</formula1>
    </dataValidation>
    <dataValidation type="list" allowBlank="1" showInputMessage="1" showErrorMessage="1" sqref="J5:J300" xr:uid="{59209C0E-7D5F-4F1F-AAB8-12A90B1F068C}">
      <formula1>"Acute, Community, Tertiary, Other LTCH"</formula1>
    </dataValidation>
    <dataValidation type="list" allowBlank="1" showInputMessage="1" showErrorMessage="1" sqref="U5:U300" xr:uid="{3BF470B1-F384-4AFF-96B3-1D54BB402676}">
      <formula1>"Renewed/Reviewed, Corrected/Updated"</formula1>
    </dataValidation>
  </dataValidations>
  <pageMargins left="0.25" right="0.25" top="0.75" bottom="0.75" header="0.3" footer="0.3"/>
  <pageSetup paperSize="5"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4D554AED-DDE6-4EC7-AED2-F3B4F656CE6F}">
          <x14:formula1>
            <xm:f>Settings!$A$2:$A$26</xm:f>
          </x14:formula1>
          <xm:sqref>K5:K300 L14:L300 L5:L9</xm:sqref>
        </x14:dataValidation>
        <x14:dataValidation type="list" allowBlank="1" showInputMessage="1" showErrorMessage="1" xr:uid="{11E2A697-0F1B-4C40-BBBB-BB38D523C340}">
          <x14:formula1>
            <xm:f>Settings!$B$2:$B$11</xm:f>
          </x14:formula1>
          <xm:sqref>E5:E300 J5:J300 G5:G300</xm:sqref>
        </x14:dataValidation>
        <x14:dataValidation type="list" allowBlank="1" showInputMessage="1" showErrorMessage="1" xr:uid="{7E98446E-23CE-4BCE-A581-2A31656DB0A2}">
          <x14:formula1>
            <xm:f>Settings!$C$2:$C$11</xm:f>
          </x14:formula1>
          <xm:sqref>R5:R300</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B692C-3395-4811-923B-FE37D3C9B75F}">
  <sheetPr>
    <tabColor rgb="FF0078AE"/>
  </sheetPr>
  <dimension ref="B1:H30"/>
  <sheetViews>
    <sheetView zoomScale="85" zoomScaleNormal="85" workbookViewId="0">
      <selection activeCell="H33" sqref="H33"/>
    </sheetView>
  </sheetViews>
  <sheetFormatPr defaultRowHeight="15" x14ac:dyDescent="0.25"/>
  <cols>
    <col min="1" max="1" width="9.140625" style="56"/>
    <col min="2" max="2" width="17.42578125" style="61" customWidth="1"/>
    <col min="3" max="3" width="29.7109375" style="61" customWidth="1"/>
    <col min="4" max="4" width="28.28515625" style="61" customWidth="1"/>
    <col min="5" max="5" width="32.7109375" style="61" customWidth="1"/>
    <col min="6" max="6" width="25.5703125" style="61" customWidth="1"/>
    <col min="7" max="7" width="20.7109375" style="61" customWidth="1"/>
    <col min="8" max="8" width="22" style="61" customWidth="1"/>
    <col min="9" max="16384" width="9.140625" style="56"/>
  </cols>
  <sheetData>
    <row r="1" spans="2:8" x14ac:dyDescent="0.25">
      <c r="B1" s="56"/>
      <c r="C1" s="56"/>
      <c r="D1" s="56"/>
      <c r="E1" s="56"/>
      <c r="F1" s="56"/>
      <c r="G1" s="56"/>
      <c r="H1" s="56"/>
    </row>
    <row r="2" spans="2:8" x14ac:dyDescent="0.25">
      <c r="B2" s="56"/>
      <c r="C2" s="56"/>
      <c r="D2" s="56"/>
      <c r="E2" s="56"/>
      <c r="F2" s="56"/>
      <c r="G2" s="56"/>
      <c r="H2" s="56"/>
    </row>
    <row r="3" spans="2:8" x14ac:dyDescent="0.25">
      <c r="B3" s="56"/>
      <c r="C3" s="56"/>
      <c r="D3" s="56"/>
      <c r="E3" s="56"/>
      <c r="F3" s="56"/>
      <c r="G3" s="56"/>
      <c r="H3" s="56"/>
    </row>
    <row r="4" spans="2:8" x14ac:dyDescent="0.25">
      <c r="B4" s="56"/>
      <c r="C4" s="56"/>
      <c r="D4" s="56"/>
      <c r="E4" s="56"/>
      <c r="F4" s="56"/>
      <c r="G4" s="56"/>
      <c r="H4" s="56"/>
    </row>
    <row r="5" spans="2:8" ht="15.75" x14ac:dyDescent="0.25">
      <c r="B5" s="56"/>
      <c r="C5" s="125" t="s">
        <v>218</v>
      </c>
      <c r="D5" s="126">
        <v>94</v>
      </c>
      <c r="E5" s="56"/>
      <c r="F5" s="56"/>
      <c r="G5" s="56"/>
      <c r="H5" s="56"/>
    </row>
    <row r="6" spans="2:8" ht="15.75" x14ac:dyDescent="0.25">
      <c r="B6" s="56"/>
      <c r="C6" s="125" t="s">
        <v>219</v>
      </c>
      <c r="D6" s="126" t="s">
        <v>220</v>
      </c>
      <c r="E6" s="56"/>
      <c r="F6" s="56"/>
      <c r="G6" s="56"/>
      <c r="H6" s="56"/>
    </row>
    <row r="7" spans="2:8" ht="15.75" thickBot="1" x14ac:dyDescent="0.3"/>
    <row r="8" spans="2:8" ht="20.25" thickTop="1" thickBot="1" x14ac:dyDescent="0.3">
      <c r="B8" s="108" t="s">
        <v>203</v>
      </c>
      <c r="C8" s="127"/>
      <c r="D8" s="127"/>
      <c r="E8" s="128"/>
      <c r="F8" s="109" t="s">
        <v>204</v>
      </c>
      <c r="G8" s="110" t="str" cm="1">
        <f t="array" aca="1" ref="G8" ca="1">_xlfn.IFS(ROUNDUP(MONTH(G9)/3,0)=1,"Q4 24/25",ROUNDUP(MONTH(G9)/3,0)=2,"Q1 25/26",ROUNDUP(MONTH(G9)/3,0)=3,"Q2 25/26",ROUNDUP(MONTH(G9)/3,0)=4,"Q3 25/26")</f>
        <v>Q1 25/26</v>
      </c>
    </row>
    <row r="9" spans="2:8" ht="17.25" thickTop="1" thickBot="1" x14ac:dyDescent="0.3">
      <c r="C9" s="111" t="s">
        <v>205</v>
      </c>
      <c r="D9" s="112">
        <f>G10-DAY(G10)+1</f>
        <v>45748</v>
      </c>
      <c r="E9" s="113"/>
      <c r="F9" s="114" t="s">
        <v>206</v>
      </c>
      <c r="G9" s="115">
        <f ca="1">TODAY()</f>
        <v>45818</v>
      </c>
    </row>
    <row r="10" spans="2:8" ht="17.25" thickTop="1" thickBot="1" x14ac:dyDescent="0.3">
      <c r="C10" s="116" t="s">
        <v>207</v>
      </c>
      <c r="D10" s="117">
        <f>EOMONTH(D9,0)</f>
        <v>45777</v>
      </c>
      <c r="E10" s="113"/>
      <c r="F10" s="118" t="s">
        <v>208</v>
      </c>
      <c r="G10" s="119">
        <v>45748</v>
      </c>
      <c r="H10" s="133"/>
    </row>
    <row r="11" spans="2:8" ht="15.75" thickTop="1" x14ac:dyDescent="0.25">
      <c r="H11" s="56"/>
    </row>
    <row r="12" spans="2:8" x14ac:dyDescent="0.25">
      <c r="F12" s="56"/>
      <c r="G12" s="56"/>
      <c r="H12" s="56"/>
    </row>
    <row r="13" spans="2:8" x14ac:dyDescent="0.25">
      <c r="B13" s="176" t="s">
        <v>209</v>
      </c>
      <c r="C13" s="175" t="s">
        <v>210</v>
      </c>
      <c r="D13" s="177" t="s">
        <v>211</v>
      </c>
      <c r="E13" s="180" t="s">
        <v>212</v>
      </c>
      <c r="F13" s="129"/>
      <c r="G13" s="56"/>
      <c r="H13" s="56"/>
    </row>
    <row r="14" spans="2:8" x14ac:dyDescent="0.25">
      <c r="B14" s="176"/>
      <c r="C14" s="175"/>
      <c r="D14" s="178"/>
      <c r="E14" s="181"/>
      <c r="F14" s="129"/>
      <c r="G14" s="56"/>
      <c r="H14" s="56"/>
    </row>
    <row r="15" spans="2:8" x14ac:dyDescent="0.25">
      <c r="B15" s="176"/>
      <c r="C15" s="175"/>
      <c r="D15" s="179"/>
      <c r="E15" s="182"/>
      <c r="F15" s="129"/>
      <c r="G15" s="56"/>
      <c r="H15" s="56"/>
    </row>
    <row r="16" spans="2:8" x14ac:dyDescent="0.25">
      <c r="C16" s="120">
        <f>((COUNTIFS('Simplified Actions Tracking'!$E:$E,"Does not meet exclusion criteria, chemical restraint"))-(COUNTIFS('Simplified Actions Tracking'!$E:$E,"Does not meet exclusion criteria, chemical restraint",'Simplified Actions Tracking'!$R:$R,"discontinue")))+((COUNTIFS('Simplified Actions Tracking'!$E:$E,"Does not meet exclusion criteria, diagnosis of bipolar disorder*"))-(COUNTIFS('Simplified Actions Tracking'!$E:$E,"Does not meet exclusion criteria, diagnosis of bipolar disorder*",'Simplified Actions Tracking'!$R:$R,"discontinue")))</f>
        <v>0</v>
      </c>
      <c r="D16" s="120">
        <f>H23</f>
        <v>0</v>
      </c>
      <c r="E16" s="120">
        <f>SUM(C16:D16)</f>
        <v>0</v>
      </c>
      <c r="F16" s="130"/>
      <c r="G16" s="56"/>
      <c r="H16" s="56"/>
    </row>
    <row r="17" spans="2:8" x14ac:dyDescent="0.25">
      <c r="C17" s="121" t="e">
        <f>(ROUNDUP(($C$16)/$E$16,2)*100)&amp;"%"&amp;" "&amp;"of total prescribed AP"</f>
        <v>#DIV/0!</v>
      </c>
      <c r="D17" s="121" t="e">
        <f>(ROUNDUP(D16/$E$16,2)*100)&amp;"%"&amp;" "&amp;"of total prescribed AP"</f>
        <v>#DIV/0!</v>
      </c>
      <c r="E17" s="121" t="str">
        <f>(ROUNDUP(E16/$D$5,2)*100)&amp;"%"&amp;" "&amp;"of the total bed count"</f>
        <v>0% of the total bed count</v>
      </c>
    </row>
    <row r="19" spans="2:8" ht="22.5" x14ac:dyDescent="0.25">
      <c r="C19" s="122" t="s">
        <v>213</v>
      </c>
    </row>
    <row r="20" spans="2:8" x14ac:dyDescent="0.25">
      <c r="B20" s="174" t="s">
        <v>214</v>
      </c>
      <c r="C20" s="175" t="s">
        <v>217</v>
      </c>
      <c r="D20" s="175" t="s">
        <v>131</v>
      </c>
      <c r="E20" s="175" t="s">
        <v>138</v>
      </c>
      <c r="F20" s="175" t="s">
        <v>168</v>
      </c>
      <c r="G20" s="175" t="s">
        <v>169</v>
      </c>
      <c r="H20" s="168" t="s">
        <v>211</v>
      </c>
    </row>
    <row r="21" spans="2:8" x14ac:dyDescent="0.25">
      <c r="B21" s="174"/>
      <c r="C21" s="175"/>
      <c r="D21" s="175"/>
      <c r="E21" s="175"/>
      <c r="F21" s="175"/>
      <c r="G21" s="175"/>
      <c r="H21" s="169"/>
    </row>
    <row r="22" spans="2:8" x14ac:dyDescent="0.25">
      <c r="B22" s="174"/>
      <c r="C22" s="175"/>
      <c r="D22" s="175"/>
      <c r="E22" s="175"/>
      <c r="F22" s="175"/>
      <c r="G22" s="175"/>
      <c r="H22" s="170"/>
    </row>
    <row r="23" spans="2:8" x14ac:dyDescent="0.25">
      <c r="C23" s="123">
        <f>(COUNTIFS('Simplified Actions Tracking'!$E:$E,C$20))-(COUNTIFS('Simplified Actions Tracking'!$E:$E,C20,'Simplified Actions Tracking'!$R:$R,"discontinue"))</f>
        <v>0</v>
      </c>
      <c r="D23" s="123">
        <f>(COUNTIFS('Simplified Actions Tracking'!$E:$E,D$20))-(COUNTIFS('Simplified Actions Tracking'!$E:$E,D20,'Simplified Actions Tracking'!$R:$R,"discontinue"))</f>
        <v>0</v>
      </c>
      <c r="E23" s="123">
        <f>(COUNTIFS('Simplified Actions Tracking'!$E:$E,E$20))-(COUNTIFS('Simplified Actions Tracking'!$E:$E,E20,'Simplified Actions Tracking'!$R:$R,"discontinue"))</f>
        <v>0</v>
      </c>
      <c r="F23" s="123">
        <f>(COUNTIFS('Simplified Actions Tracking'!$E:$E,F$20))-(COUNTIFS('Simplified Actions Tracking'!$E:$E,F20,'Simplified Actions Tracking'!$R:$R,"discontinue"))</f>
        <v>0</v>
      </c>
      <c r="G23" s="123">
        <f>(COUNTIFS('Simplified Actions Tracking'!$E:$E,G$20))-(COUNTIFS('Simplified Actions Tracking'!$E:$E,G20,'Simplified Actions Tracking'!$R:$R,"discontinue"))</f>
        <v>0</v>
      </c>
      <c r="H23" s="120">
        <f>SUM(C23:G23)</f>
        <v>0</v>
      </c>
    </row>
    <row r="25" spans="2:8" x14ac:dyDescent="0.25">
      <c r="B25" s="171" t="s">
        <v>215</v>
      </c>
      <c r="C25" s="172" t="s">
        <v>135</v>
      </c>
      <c r="D25" s="172" t="s">
        <v>136</v>
      </c>
      <c r="E25" s="172" t="s">
        <v>175</v>
      </c>
      <c r="F25" s="172" t="s">
        <v>177</v>
      </c>
      <c r="G25" s="172" t="s">
        <v>137</v>
      </c>
      <c r="H25" s="173" t="s">
        <v>216</v>
      </c>
    </row>
    <row r="26" spans="2:8" x14ac:dyDescent="0.25">
      <c r="B26" s="171"/>
      <c r="C26" s="172"/>
      <c r="D26" s="172"/>
      <c r="E26" s="172"/>
      <c r="F26" s="172"/>
      <c r="G26" s="172"/>
      <c r="H26" s="173"/>
    </row>
    <row r="27" spans="2:8" x14ac:dyDescent="0.25">
      <c r="B27" s="171"/>
      <c r="C27" s="172"/>
      <c r="D27" s="172"/>
      <c r="E27" s="172"/>
      <c r="F27" s="172"/>
      <c r="G27" s="172"/>
      <c r="H27" s="173"/>
    </row>
    <row r="28" spans="2:8" ht="15.75" x14ac:dyDescent="0.25">
      <c r="B28" s="124" t="str">
        <f>TEXT(G10,"mmmm")</f>
        <v>April</v>
      </c>
      <c r="C28" s="120">
        <f>COUNTIFS('Simplified Actions Tracking'!$R:$R,C$25,'Simplified Actions Tracking'!$P:$P,"&gt;="&amp;$D$9,'Simplified Actions Tracking'!$P:$P,"&lt;="&amp;$D$10)+COUNTIFS('Simplified Actions Tracking'!$R:$R,"discontinue other sched Rx",'Simplified Actions Tracking'!$P:$P,"&gt;="&amp;$D$9,'Simplified Actions Tracking'!$P:$P,"&lt;="&amp;$D$10)</f>
        <v>0</v>
      </c>
      <c r="D28" s="120">
        <f>COUNTIFS('Simplified Actions Tracking'!$R:$R,D$25,'Simplified Actions Tracking'!$P:$P,"&gt;="&amp;$D$9,'Simplified Actions Tracking'!$P:$P,"&lt;="&amp;$D$10)</f>
        <v>0</v>
      </c>
      <c r="E28" s="120">
        <f>COUNTIFS('Simplified Actions Tracking'!$R:$R,E$25,'Simplified Actions Tracking'!$P:$P,"&gt;="&amp;$D$9,'Simplified Actions Tracking'!$P:$P,"&lt;="&amp;$D$10)+COUNTIFS('Simplified Actions Tracking'!$R:$R,"change drug, same class",'Simplified Actions Tracking'!$P:$P,"&gt;="&amp;$D$9,'Simplified Actions Tracking'!$P:$P,"&lt;="&amp;$D$9)</f>
        <v>0</v>
      </c>
      <c r="F28" s="120">
        <f>COUNTIFS('Simplified Actions Tracking'!$R:$R,F$25,'Simplified Actions Tracking'!$P:$P,"&gt;="&amp;$D$9,'Simplified Actions Tracking'!$P:$P,"&lt;="&amp;$D$10)+COUNTIFS('Simplified Actions Tracking'!$R:$R,"Increase",'Simplified Actions Tracking'!$P:$P,"&gt;="&amp;$D$9,'Simplified Actions Tracking'!$P:$P,"&lt;="&amp;$D$10)+COUNTIFS('Simplified Actions Tracking'!$R:$R,"Discontinue PRN Rx",'Simplified Actions Tracking'!$P:$P,"&gt;="&amp;$D$9,'Simplified Actions Tracking'!$P:$P,"&lt;="&amp;$D$10)</f>
        <v>0</v>
      </c>
      <c r="G28" s="120">
        <f>COUNTIFS('Simplified Actions Tracking'!$R:$R,G$25,'Simplified Actions Tracking'!$P:$P,"&gt;="&amp;$D$9,'Simplified Actions Tracking'!$P:$P,"&lt;="&amp;$D$10)</f>
        <v>0</v>
      </c>
      <c r="H28" s="120">
        <f>COUNTIFS('Simplified Actions Tracking'!$P:$P,"&gt;="&amp;D9,'Simplified Actions Tracking'!$P:$P,"&lt;="&amp;D10)</f>
        <v>0</v>
      </c>
    </row>
    <row r="29" spans="2:8" ht="42" customHeight="1" x14ac:dyDescent="0.25">
      <c r="C29" s="183" t="str">
        <f>IF(H28&lt;&gt;SUM(C28:G28), "The values do not match because the Medication Review Date was identified but the Antipsychotic Medication Status is missing.  To resolve, go to Simplified Actions Tracking tab and input missing data.","")</f>
        <v/>
      </c>
      <c r="D29" s="183"/>
      <c r="E29" s="183"/>
      <c r="F29" s="183"/>
      <c r="G29" s="183"/>
    </row>
    <row r="30" spans="2:8" x14ac:dyDescent="0.25">
      <c r="B30" s="61" t="s">
        <v>224</v>
      </c>
      <c r="C30" s="56"/>
      <c r="D30" s="56"/>
      <c r="E30" s="56"/>
      <c r="F30" s="56"/>
      <c r="G30" s="56"/>
      <c r="H30" s="56"/>
    </row>
  </sheetData>
  <sheetProtection algorithmName="SHA-512" hashValue="4OpS9E3JYR2q2FyCrCS/z1WBvsBs39pay/AfZxPUY13Gtfe0aGewQUJUuGS/ZQLPfDSSC8HBU9lM66dKUj5heg==" saltValue="N4Bt4RgSv0RSjCPjqmVlcQ==" spinCount="100000" sheet="1" objects="1" scenarios="1"/>
  <mergeCells count="19">
    <mergeCell ref="B13:B15"/>
    <mergeCell ref="C13:C15"/>
    <mergeCell ref="D13:D15"/>
    <mergeCell ref="E13:E15"/>
    <mergeCell ref="C29:G29"/>
    <mergeCell ref="H20:H22"/>
    <mergeCell ref="B25:B27"/>
    <mergeCell ref="C25:C27"/>
    <mergeCell ref="D25:D27"/>
    <mergeCell ref="E25:E27"/>
    <mergeCell ref="F25:F27"/>
    <mergeCell ref="G25:G27"/>
    <mergeCell ref="H25:H27"/>
    <mergeCell ref="B20:B22"/>
    <mergeCell ref="C20:C22"/>
    <mergeCell ref="D20:D22"/>
    <mergeCell ref="E20:E22"/>
    <mergeCell ref="F20:F22"/>
    <mergeCell ref="G20:G22"/>
  </mergeCells>
  <conditionalFormatting sqref="C28:G28">
    <cfRule type="expression" dxfId="0" priority="1">
      <formula>(SUM($L$28:$P$28))&lt;&gt;$Q$28</formula>
    </cfRule>
  </conditionalFormatting>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0D65D-EEFB-435A-9298-A0C517C4ADEE}">
  <sheetPr>
    <tabColor rgb="FF843275"/>
  </sheetPr>
  <dimension ref="A1:M86"/>
  <sheetViews>
    <sheetView zoomScaleNormal="100" workbookViewId="0"/>
  </sheetViews>
  <sheetFormatPr defaultColWidth="0" defaultRowHeight="15" customHeight="1" zeroHeight="1" x14ac:dyDescent="0.25"/>
  <cols>
    <col min="1" max="3" width="9.140625" style="56" customWidth="1"/>
    <col min="4" max="4" width="10.42578125" style="56" customWidth="1"/>
    <col min="5" max="8" width="9.140625" style="56" customWidth="1"/>
    <col min="9" max="9" width="35.140625" style="56" customWidth="1"/>
    <col min="10" max="10" width="40.140625" style="56" customWidth="1"/>
    <col min="11" max="13" width="9.140625" style="56" customWidth="1"/>
    <col min="14" max="16384" width="9.140625" style="56" hidden="1"/>
  </cols>
  <sheetData>
    <row r="1" spans="7:10" ht="21" x14ac:dyDescent="0.35">
      <c r="G1" s="86"/>
    </row>
    <row r="2" spans="7:10" x14ac:dyDescent="0.25"/>
    <row r="3" spans="7:10" x14ac:dyDescent="0.25"/>
    <row r="4" spans="7:10" ht="14.25" customHeight="1" x14ac:dyDescent="0.25">
      <c r="J4" s="87" t="s">
        <v>178</v>
      </c>
    </row>
    <row r="5" spans="7:10" x14ac:dyDescent="0.25">
      <c r="J5" s="56" t="s">
        <v>179</v>
      </c>
    </row>
    <row r="6" spans="7:10" x14ac:dyDescent="0.25">
      <c r="J6" s="56" t="s">
        <v>180</v>
      </c>
    </row>
    <row r="7" spans="7:10" x14ac:dyDescent="0.25">
      <c r="J7" s="56" t="s">
        <v>181</v>
      </c>
    </row>
    <row r="8" spans="7:10" x14ac:dyDescent="0.25">
      <c r="J8" s="56" t="s">
        <v>182</v>
      </c>
    </row>
    <row r="9" spans="7:10" x14ac:dyDescent="0.25">
      <c r="J9" s="56" t="s">
        <v>183</v>
      </c>
    </row>
    <row r="10" spans="7:10" x14ac:dyDescent="0.25">
      <c r="J10" s="56" t="s">
        <v>184</v>
      </c>
    </row>
    <row r="11" spans="7:10" x14ac:dyDescent="0.25">
      <c r="J11" s="56" t="s">
        <v>146</v>
      </c>
    </row>
    <row r="12" spans="7:10" x14ac:dyDescent="0.25">
      <c r="J12" s="56" t="s">
        <v>185</v>
      </c>
    </row>
    <row r="13" spans="7:10" x14ac:dyDescent="0.25">
      <c r="J13" s="56" t="s">
        <v>186</v>
      </c>
    </row>
    <row r="14" spans="7:10" x14ac:dyDescent="0.25">
      <c r="J14" s="56" t="s">
        <v>149</v>
      </c>
    </row>
    <row r="15" spans="7:10" x14ac:dyDescent="0.25">
      <c r="G15" s="87"/>
      <c r="J15" s="56" t="s">
        <v>150</v>
      </c>
    </row>
    <row r="16" spans="7:10" x14ac:dyDescent="0.25">
      <c r="J16" s="56" t="s">
        <v>187</v>
      </c>
    </row>
    <row r="17" spans="10:10" x14ac:dyDescent="0.25">
      <c r="J17" s="56" t="s">
        <v>188</v>
      </c>
    </row>
    <row r="18" spans="10:10" x14ac:dyDescent="0.25">
      <c r="J18" s="56" t="s">
        <v>189</v>
      </c>
    </row>
    <row r="19" spans="10:10" x14ac:dyDescent="0.25">
      <c r="J19" s="56" t="s">
        <v>190</v>
      </c>
    </row>
    <row r="20" spans="10:10" x14ac:dyDescent="0.25">
      <c r="J20" s="56" t="s">
        <v>155</v>
      </c>
    </row>
    <row r="21" spans="10:10" x14ac:dyDescent="0.25">
      <c r="J21" s="56" t="s">
        <v>191</v>
      </c>
    </row>
    <row r="22" spans="10:10" x14ac:dyDescent="0.25">
      <c r="J22" s="56" t="s">
        <v>192</v>
      </c>
    </row>
    <row r="23" spans="10:10" x14ac:dyDescent="0.25">
      <c r="J23" s="56" t="s">
        <v>158</v>
      </c>
    </row>
    <row r="24" spans="10:10" x14ac:dyDescent="0.25">
      <c r="J24" s="56" t="s">
        <v>193</v>
      </c>
    </row>
    <row r="25" spans="10:10" x14ac:dyDescent="0.25">
      <c r="J25" s="56" t="s">
        <v>194</v>
      </c>
    </row>
    <row r="26" spans="10:10" x14ac:dyDescent="0.25">
      <c r="J26" s="56" t="s">
        <v>161</v>
      </c>
    </row>
    <row r="27" spans="10:10" x14ac:dyDescent="0.25">
      <c r="J27" s="56" t="s">
        <v>195</v>
      </c>
    </row>
    <row r="28" spans="10:10" x14ac:dyDescent="0.25">
      <c r="J28" s="56" t="s">
        <v>196</v>
      </c>
    </row>
    <row r="29" spans="10:10" x14ac:dyDescent="0.25">
      <c r="J29" s="56" t="s">
        <v>197</v>
      </c>
    </row>
    <row r="30" spans="10:10" x14ac:dyDescent="0.25">
      <c r="J30" s="88" t="s">
        <v>198</v>
      </c>
    </row>
    <row r="31" spans="10:10" x14ac:dyDescent="0.25">
      <c r="J31" s="89" t="s">
        <v>199</v>
      </c>
    </row>
    <row r="32" spans="10:10"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s="56" customFormat="1" x14ac:dyDescent="0.25"/>
    <row r="50" s="56" customFormat="1" x14ac:dyDescent="0.25"/>
    <row r="51" s="56" customFormat="1" x14ac:dyDescent="0.25"/>
    <row r="52" s="56" customFormat="1" x14ac:dyDescent="0.25"/>
    <row r="53" s="56" customFormat="1" x14ac:dyDescent="0.25"/>
    <row r="54" s="56" customFormat="1" x14ac:dyDescent="0.25"/>
    <row r="55" s="56" customFormat="1" x14ac:dyDescent="0.25"/>
    <row r="56" s="56" customFormat="1" x14ac:dyDescent="0.25"/>
    <row r="57" s="56" customFormat="1" x14ac:dyDescent="0.25"/>
    <row r="58" s="56" customFormat="1" x14ac:dyDescent="0.25"/>
    <row r="59" s="56" customFormat="1" x14ac:dyDescent="0.25"/>
    <row r="60" s="56" customFormat="1" x14ac:dyDescent="0.25"/>
    <row r="61" s="56" customFormat="1" x14ac:dyDescent="0.25"/>
    <row r="62" s="56" customFormat="1" x14ac:dyDescent="0.25"/>
    <row r="63" s="56" customFormat="1" x14ac:dyDescent="0.25"/>
    <row r="64" s="56" customFormat="1" x14ac:dyDescent="0.25"/>
    <row r="65" s="56" customFormat="1" x14ac:dyDescent="0.25"/>
    <row r="66" s="56" customFormat="1" x14ac:dyDescent="0.25"/>
    <row r="67" s="56" customFormat="1" x14ac:dyDescent="0.25"/>
    <row r="68" s="56" customFormat="1" x14ac:dyDescent="0.25"/>
    <row r="69" s="56" customFormat="1" x14ac:dyDescent="0.25"/>
    <row r="70" s="56" customFormat="1" x14ac:dyDescent="0.25"/>
    <row r="71" s="56" customFormat="1" x14ac:dyDescent="0.25"/>
    <row r="72" s="56" customFormat="1" x14ac:dyDescent="0.25"/>
    <row r="73" s="56" customFormat="1" x14ac:dyDescent="0.25"/>
    <row r="74" s="56" customFormat="1" x14ac:dyDescent="0.25"/>
    <row r="75" s="56" customFormat="1" x14ac:dyDescent="0.25"/>
    <row r="76" s="56" customFormat="1" x14ac:dyDescent="0.25"/>
    <row r="77" s="56" customFormat="1" x14ac:dyDescent="0.25"/>
    <row r="78" s="56" customFormat="1" x14ac:dyDescent="0.25"/>
    <row r="79" s="56" customFormat="1" x14ac:dyDescent="0.25"/>
    <row r="80" s="56" customFormat="1" x14ac:dyDescent="0.25"/>
    <row r="81" s="56" customFormat="1" x14ac:dyDescent="0.25"/>
    <row r="82" s="56" customFormat="1" x14ac:dyDescent="0.25"/>
    <row r="83" s="56" customFormat="1" x14ac:dyDescent="0.25"/>
    <row r="84" s="56" customFormat="1" x14ac:dyDescent="0.25"/>
    <row r="85" s="56" customFormat="1" x14ac:dyDescent="0.25"/>
    <row r="86" s="56" customFormat="1" x14ac:dyDescent="0.25"/>
  </sheetData>
  <sheetProtection algorithmName="SHA-512" hashValue="XUd9rmKjWoOVsVqHIHfxWY7j6iMCnRKowvt70H8gFwolHKk41enz2sz9mDijs3/BqTmyO4NVqY8UmWCfeOguYQ==" saltValue="8LFJ4jCfK57pRNC/7PVRqg==" spinCount="100000" sheet="1" objects="1" scenarios="1"/>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67C70-8369-4FC3-9DD2-EBE229377043}">
  <dimension ref="A1:C26"/>
  <sheetViews>
    <sheetView workbookViewId="0">
      <selection activeCell="B6" sqref="B6"/>
    </sheetView>
  </sheetViews>
  <sheetFormatPr defaultRowHeight="15" x14ac:dyDescent="0.25"/>
  <cols>
    <col min="1" max="1" width="37.42578125" style="39" customWidth="1"/>
    <col min="2" max="2" width="39.140625" style="39" customWidth="1"/>
    <col min="3" max="3" width="29.140625" style="39" customWidth="1"/>
  </cols>
  <sheetData>
    <row r="1" spans="1:3" ht="30" x14ac:dyDescent="0.25">
      <c r="A1" s="84" t="s">
        <v>165</v>
      </c>
      <c r="B1" s="85" t="s">
        <v>166</v>
      </c>
      <c r="C1" s="85" t="s">
        <v>171</v>
      </c>
    </row>
    <row r="2" spans="1:3" x14ac:dyDescent="0.25">
      <c r="A2" s="39" t="s">
        <v>140</v>
      </c>
      <c r="B2" s="39" t="s">
        <v>133</v>
      </c>
      <c r="C2" s="21" t="s">
        <v>135</v>
      </c>
    </row>
    <row r="3" spans="1:3" x14ac:dyDescent="0.25">
      <c r="A3" s="39" t="s">
        <v>141</v>
      </c>
      <c r="B3" s="39" t="s">
        <v>167</v>
      </c>
      <c r="C3" s="39" t="s">
        <v>172</v>
      </c>
    </row>
    <row r="4" spans="1:3" ht="30" x14ac:dyDescent="0.25">
      <c r="A4" s="39" t="s">
        <v>142</v>
      </c>
      <c r="B4" s="39" t="s">
        <v>217</v>
      </c>
      <c r="C4" s="21" t="s">
        <v>173</v>
      </c>
    </row>
    <row r="5" spans="1:3" x14ac:dyDescent="0.25">
      <c r="A5" s="39" t="s">
        <v>143</v>
      </c>
      <c r="B5" s="21" t="s">
        <v>131</v>
      </c>
      <c r="C5" s="21" t="s">
        <v>174</v>
      </c>
    </row>
    <row r="6" spans="1:3" ht="30" x14ac:dyDescent="0.25">
      <c r="A6" s="39" t="s">
        <v>144</v>
      </c>
      <c r="B6" s="39" t="s">
        <v>138</v>
      </c>
      <c r="C6" s="21" t="s">
        <v>136</v>
      </c>
    </row>
    <row r="7" spans="1:3" x14ac:dyDescent="0.25">
      <c r="A7" s="39" t="s">
        <v>145</v>
      </c>
      <c r="B7" s="39" t="s">
        <v>168</v>
      </c>
      <c r="C7" s="21" t="s">
        <v>175</v>
      </c>
    </row>
    <row r="8" spans="1:3" x14ac:dyDescent="0.25">
      <c r="A8" s="39" t="s">
        <v>146</v>
      </c>
      <c r="B8" s="39" t="s">
        <v>169</v>
      </c>
      <c r="C8" s="39" t="s">
        <v>176</v>
      </c>
    </row>
    <row r="9" spans="1:3" x14ac:dyDescent="0.25">
      <c r="A9" s="39" t="s">
        <v>147</v>
      </c>
      <c r="B9" s="39" t="s">
        <v>134</v>
      </c>
      <c r="C9" s="21" t="s">
        <v>177</v>
      </c>
    </row>
    <row r="10" spans="1:3" ht="30" x14ac:dyDescent="0.25">
      <c r="A10" s="39" t="s">
        <v>148</v>
      </c>
      <c r="B10" s="39" t="s">
        <v>170</v>
      </c>
      <c r="C10" s="21" t="s">
        <v>132</v>
      </c>
    </row>
    <row r="11" spans="1:3" ht="30" x14ac:dyDescent="0.25">
      <c r="A11" s="39" t="s">
        <v>149</v>
      </c>
      <c r="B11" s="39" t="s">
        <v>221</v>
      </c>
      <c r="C11" s="21" t="s">
        <v>137</v>
      </c>
    </row>
    <row r="12" spans="1:3" x14ac:dyDescent="0.25">
      <c r="A12" s="39" t="s">
        <v>150</v>
      </c>
    </row>
    <row r="13" spans="1:3" x14ac:dyDescent="0.25">
      <c r="A13" s="39" t="s">
        <v>151</v>
      </c>
    </row>
    <row r="14" spans="1:3" x14ac:dyDescent="0.25">
      <c r="A14" s="39" t="s">
        <v>152</v>
      </c>
    </row>
    <row r="15" spans="1:3" x14ac:dyDescent="0.25">
      <c r="A15" s="39" t="s">
        <v>153</v>
      </c>
    </row>
    <row r="16" spans="1:3" x14ac:dyDescent="0.25">
      <c r="A16" s="39" t="s">
        <v>154</v>
      </c>
    </row>
    <row r="17" spans="1:1" x14ac:dyDescent="0.25">
      <c r="A17" s="39" t="s">
        <v>155</v>
      </c>
    </row>
    <row r="18" spans="1:1" x14ac:dyDescent="0.25">
      <c r="A18" s="39" t="s">
        <v>156</v>
      </c>
    </row>
    <row r="19" spans="1:1" x14ac:dyDescent="0.25">
      <c r="A19" s="39" t="s">
        <v>157</v>
      </c>
    </row>
    <row r="20" spans="1:1" x14ac:dyDescent="0.25">
      <c r="A20" s="39" t="s">
        <v>158</v>
      </c>
    </row>
    <row r="21" spans="1:1" x14ac:dyDescent="0.25">
      <c r="A21" s="39" t="s">
        <v>159</v>
      </c>
    </row>
    <row r="22" spans="1:1" x14ac:dyDescent="0.25">
      <c r="A22" s="39" t="s">
        <v>160</v>
      </c>
    </row>
    <row r="23" spans="1:1" x14ac:dyDescent="0.25">
      <c r="A23" s="39" t="s">
        <v>161</v>
      </c>
    </row>
    <row r="24" spans="1:1" x14ac:dyDescent="0.25">
      <c r="A24" s="39" t="s">
        <v>162</v>
      </c>
    </row>
    <row r="25" spans="1:1" x14ac:dyDescent="0.25">
      <c r="A25" s="39" t="s">
        <v>163</v>
      </c>
    </row>
    <row r="26" spans="1:1" x14ac:dyDescent="0.25">
      <c r="A26" s="39" t="s">
        <v>164</v>
      </c>
    </row>
  </sheetData>
  <sheetProtection algorithmName="SHA-512" hashValue="s6ievj1ht8as7k0ew4KdRQjrgXp2msdf8RGyqALiIO/BDwqDkMkQx8jqaahPxZmjncFhH5HLd3ZTShhWjw6Z0g==" saltValue="dOE5azJjMDzeYLAVpdrYrw=="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Instructions</vt:lpstr>
      <vt:lpstr>Pg1. AUA in LTC Self-Assess</vt:lpstr>
      <vt:lpstr>Pg2. Outcome Measures</vt:lpstr>
      <vt:lpstr>Pg3. Process Measures</vt:lpstr>
      <vt:lpstr>Pg4. Balancing Measures</vt:lpstr>
      <vt:lpstr>Pg5. Optional</vt:lpstr>
      <vt:lpstr>Simplified Actions Tracking</vt:lpstr>
      <vt:lpstr>Summary Count</vt:lpstr>
      <vt:lpstr>CIHI Med List</vt:lpstr>
      <vt:lpstr>Settings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Wnuk</dc:creator>
  <cp:lastModifiedBy>April Price</cp:lastModifiedBy>
  <cp:lastPrinted>2025-03-05T19:23:30Z</cp:lastPrinted>
  <dcterms:created xsi:type="dcterms:W3CDTF">2025-02-20T20:51:17Z</dcterms:created>
  <dcterms:modified xsi:type="dcterms:W3CDTF">2025-06-10T21:05:41Z</dcterms:modified>
</cp:coreProperties>
</file>